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bsw-my.sharepoint.com/personal/cedric_schmidt_deutschebahn_com/Documents/Cedric_Schmidt @ DB InfraGO AG/GSH_Anmeldungen_Stand 14.11.2025/Fpl 2027/"/>
    </mc:Choice>
  </mc:AlternateContent>
  <xr:revisionPtr revIDLastSave="2" documentId="11_A0E94E9078A6186F2C99407C14BCAFDB04F9AB67" xr6:coauthVersionLast="47" xr6:coauthVersionMax="47" xr10:uidLastSave="{1312CCC2-08A3-4F19-A3CE-4C28894517E5}"/>
  <bookViews>
    <workbookView xWindow="-120" yWindow="-120" windowWidth="38640" windowHeight="21120" tabRatio="500" activeTab="1" xr2:uid="{00000000-000D-0000-FFFF-FFFF00000000}"/>
  </bookViews>
  <sheets>
    <sheet name="(1-4)Anmeldevordruck" sheetId="1" r:id="rId1"/>
    <sheet name="(5) tVE der Variante ID 306383" sheetId="2" r:id="rId2"/>
    <sheet name="(6) sonstige Einschränkungen" sheetId="3" r:id="rId3"/>
    <sheet name="(8) Begründung verspätete Anm." sheetId="4" r:id="rId4"/>
    <sheet name="Art der Arbeiten" sheetId="5" state="hidden" r:id="rId5"/>
    <sheet name="Look up" sheetId="6" state="hidden" r:id="rId6"/>
    <sheet name="Terminrechner" sheetId="7" state="hidden" r:id="rId7"/>
    <sheet name="Anhang Plan Variante-306383 (1)" sheetId="8" r:id="rId8"/>
  </sheets>
  <externalReferences>
    <externalReference r:id="rId9"/>
    <externalReference r:id="rId10"/>
  </externalReferences>
  <definedNames>
    <definedName name="_xlnm._FilterDatabase" localSheetId="1" hidden="1">'(5) tVE der Variante ID 306383'!$A$9:$AC$216</definedName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'[1](5) Tabelle zur Anmeldung'!$H$10:$H$9990</definedName>
    <definedName name="BSTTO">'[1](5) Tabelle zur Anmeldung'!$J$10:$J$1990</definedName>
    <definedName name="CATERNARYGROUP">'[1](5) Tabelle zur Anmeldung'!$V$10:$V$1990</definedName>
    <definedName name="CHANGES">'[1](5)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'[1](5) Tabelle zur Anmeldung'!$U$10:$U$1990</definedName>
    <definedName name="DEPENDENCIES">'(1-4)Anmeldevordruck'!$AC$46:$AH$59</definedName>
    <definedName name="DEPENDENCYTYPES">'(1-4)Anmeldevordruck'!$AI$46:$BC$59</definedName>
    <definedName name="_xlnm.Print_Area" localSheetId="0">'(1-4)Anmeldevordruck'!$A$1:$CJ$74</definedName>
    <definedName name="_xlnm.Print_Area" localSheetId="2">'(6) sonstige Einschränkungen'!$A$1:$S$24</definedName>
    <definedName name="_xlnm.Print_Area" localSheetId="3">'(8) Begründung verspätete Anm.'!$A$1:$CC$30</definedName>
    <definedName name="_xlnm.Print_Titles" localSheetId="2">'(6) sonstige Einschränkungen'!$1:$3</definedName>
    <definedName name="DURATION">'[1](5) Tabelle zur Anmeldung'!$M$10:$M$9990</definedName>
    <definedName name="ENDDATE">'[1](5) Tabelle zur Anmeldung'!$P$10:$P$1990</definedName>
    <definedName name="ENDTIME">'[1](5)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'[1](5) Tabelle zur Anmeldung'!$T$10:$T$1990</definedName>
    <definedName name="LASTMAJORMOD">'(1-4)Anmeldevordruck'!$BU$1</definedName>
    <definedName name="LASTMOD">'(1-4)Anmeldevordruck'!$BU$2</definedName>
    <definedName name="LFDNR">'[1](5) Tabelle zur Anmeldung'!$A$10:$A$1990</definedName>
    <definedName name="MAINTASK">'(1-4)Anmeldevordruck'!$AC$21</definedName>
    <definedName name="MANAGER">'(1-4)Anmeldevordruck'!$E$32</definedName>
    <definedName name="MAPS">'[2](7)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'[1](5) Tabelle zur Anmeldung'!$S$10:$S$1990</definedName>
    <definedName name="ORDERINGPARTY">'(1-4)Anmeldevordruck'!$E$47</definedName>
    <definedName name="OWNER">'(1-4)Anmeldevordruck'!$E$37</definedName>
    <definedName name="PACKAGENUMBER">'[1](5) Tabelle zur Anmeldung'!$E$10:$E$1990</definedName>
    <definedName name="PERFORMANCEMAINTASK">'(1-4)Anmeldevordruck'!$BT$10</definedName>
    <definedName name="PIMNUMBER">'(1-4)Anmeldevordruck'!$BK$46</definedName>
    <definedName name="Print_Titles_0_0" localSheetId="2">'(6) sonstige Einschränkungen'!$1:$10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'[1](5) Tabelle zur Anmeldung'!$Z$10:$Z$1990</definedName>
    <definedName name="REQUESTREMARK">'(1-4)Anmeldevordruck'!$AO$21</definedName>
    <definedName name="SCOPEOFWORK">'[1](5) Tabelle zur Anmeldung'!$AA$10:$AA$1990</definedName>
    <definedName name="SCOPEOFWORKMAINTASK">'(1-4)Anmeldevordruck'!$BT$10</definedName>
    <definedName name="SECTIONS">'(1-4)Anmeldevordruck'!$BJ$23</definedName>
    <definedName name="SHIFTTYPE">'[1](5) Tabelle zur Anmeldung'!$R$10:$R$1990</definedName>
    <definedName name="SIGNALFROM">'[1](5) Tabelle zur Anmeldung'!$I$10:$I$1990</definedName>
    <definedName name="SIGNALTO">'[1](5) Tabelle zur Anmeldung'!$K$10:$K$1990</definedName>
    <definedName name="SPEEDVZG">'[1](5) Tabelle zur Anmeldung'!$X$10:$X$1990</definedName>
    <definedName name="STARTDATE">'[1](5) Tabelle zur Anmeldung'!$N$10:$N$1990</definedName>
    <definedName name="STARTTIME">'[1](5)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'[1](5) Tabelle zur Anmeldung'!$AB$10:$AB$1990</definedName>
    <definedName name="TREID">'[1](5) Tabelle zur Anmeldung'!$B$10:$B$1990</definedName>
    <definedName name="TREPROCESSPHASE">'[1](5) Tabelle zur Anmeldung'!$D$10:$D$1990</definedName>
    <definedName name="TYPEOFFINANCIALACTION">'(1-4)Anmeldevordruck'!$AB$13</definedName>
    <definedName name="TYPEOFLOADINGGAUG">'[1](5) Tabelle zur Anmeldung'!$Y$10:$Y$1990</definedName>
    <definedName name="TYPEOFRESTRICTION">'[1](5) Tabelle zur Anmeldung'!$G$10:$G$1990</definedName>
    <definedName name="TYPEOFWORK">'[1](5)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'[1](5)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'[1](5) Tabelle zur Anmeldung'!$F$10:$F$1990</definedName>
    <definedName name="VZGROUTES">'(1-4)Anmeldevordruck'!$BJ$21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16" i="7" l="1"/>
  <c r="AP16" i="7"/>
  <c r="J16" i="7"/>
  <c r="J15" i="7"/>
  <c r="BO14" i="7"/>
  <c r="AP14" i="7"/>
  <c r="O14" i="7"/>
  <c r="J14" i="7"/>
  <c r="J13" i="7"/>
  <c r="AP12" i="7"/>
  <c r="J12" i="7"/>
  <c r="J11" i="7"/>
  <c r="AP10" i="7"/>
  <c r="AX3" i="7"/>
  <c r="AK3" i="7"/>
  <c r="X11" i="6"/>
  <c r="Y11" i="6" s="1"/>
  <c r="Z11" i="6" s="1"/>
  <c r="AA11" i="6" s="1"/>
  <c r="BD24" i="7" s="1"/>
  <c r="T11" i="6"/>
  <c r="R11" i="6"/>
  <c r="U11" i="6" s="1"/>
  <c r="X10" i="6"/>
  <c r="Y10" i="6" s="1"/>
  <c r="Z10" i="6" s="1"/>
  <c r="AA10" i="6" s="1"/>
  <c r="BD23" i="7" s="1"/>
  <c r="T10" i="6"/>
  <c r="R10" i="6"/>
  <c r="U10" i="6" s="1"/>
  <c r="X9" i="6"/>
  <c r="Y9" i="6" s="1"/>
  <c r="Z9" i="6" s="1"/>
  <c r="AA9" i="6" s="1"/>
  <c r="U9" i="6"/>
  <c r="V9" i="6" s="1"/>
  <c r="W9" i="6" s="1"/>
  <c r="Q22" i="7" s="1"/>
  <c r="T9" i="6"/>
  <c r="R9" i="6"/>
  <c r="X8" i="6"/>
  <c r="Y8" i="6" s="1"/>
  <c r="Z8" i="6" s="1"/>
  <c r="AA8" i="6" s="1"/>
  <c r="BD21" i="7" s="1"/>
  <c r="V8" i="6"/>
  <c r="W8" i="6" s="1"/>
  <c r="Q21" i="7" s="1"/>
  <c r="U8" i="6"/>
  <c r="T8" i="6"/>
  <c r="R8" i="6"/>
  <c r="X7" i="6"/>
  <c r="Y7" i="6" s="1"/>
  <c r="Z7" i="6" s="1"/>
  <c r="AA7" i="6" s="1"/>
  <c r="T7" i="6"/>
  <c r="R7" i="6"/>
  <c r="U7" i="6" s="1"/>
  <c r="V7" i="6" s="1"/>
  <c r="W7" i="6" s="1"/>
  <c r="Q20" i="7" s="1"/>
  <c r="X6" i="6"/>
  <c r="Y6" i="6" s="1"/>
  <c r="Z6" i="6" s="1"/>
  <c r="AA6" i="6" s="1"/>
  <c r="BD19" i="7" s="1"/>
  <c r="T6" i="6"/>
  <c r="R6" i="6"/>
  <c r="U6" i="6" s="1"/>
  <c r="V6" i="6" s="1"/>
  <c r="W6" i="6" s="1"/>
  <c r="AJ25" i="4"/>
  <c r="G25" i="4"/>
  <c r="AJ23" i="4"/>
  <c r="G23" i="4"/>
  <c r="AJ21" i="4"/>
  <c r="G21" i="4"/>
  <c r="AJ19" i="4"/>
  <c r="G19" i="4"/>
  <c r="G17" i="4"/>
  <c r="AJ15" i="4"/>
  <c r="G15" i="4"/>
  <c r="AJ13" i="4"/>
  <c r="G13" i="4"/>
  <c r="AJ11" i="4"/>
  <c r="A66" i="1"/>
  <c r="A62" i="1"/>
  <c r="A58" i="1"/>
  <c r="A54" i="1"/>
  <c r="BY44" i="1"/>
  <c r="BB27" i="1"/>
  <c r="AR4" i="1"/>
  <c r="BD22" i="7" l="1"/>
  <c r="BD20" i="7"/>
  <c r="BN37" i="1"/>
  <c r="BE4" i="1" s="1"/>
  <c r="Q19" i="7"/>
  <c r="AE19" i="7" s="1"/>
  <c r="W11" i="6"/>
  <c r="Q24" i="7" s="1"/>
  <c r="V11" i="6"/>
  <c r="W10" i="6"/>
  <c r="Q23" i="7" s="1"/>
  <c r="V10" i="6"/>
  <c r="AE22" i="7"/>
  <c r="AE21" i="7"/>
  <c r="BH12" i="7"/>
  <c r="AE23" i="7"/>
  <c r="AE24" i="7"/>
  <c r="AE2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BO10" authorId="0" shapeId="0" xr:uid="{00000000-0006-0000-0000-000001000000}">
      <text>
        <r>
          <rPr>
            <sz val="10"/>
            <rFont val="Arial"/>
            <family val="2"/>
            <charset val="1"/>
          </rPr>
          <t>Leistungsmenge in 
[m], [m²], Stelleinheiten,
Anzahl Weichen mit Bauform [Radius], z.B. 190 m, 1200 m bzw. Sonderbauformen</t>
        </r>
      </text>
    </comment>
  </commentList>
</comments>
</file>

<file path=xl/sharedStrings.xml><?xml version="1.0" encoding="utf-8"?>
<sst xmlns="http://schemas.openxmlformats.org/spreadsheetml/2006/main" count="5002" uniqueCount="906">
  <si>
    <t>Richtlinie</t>
  </si>
  <si>
    <t>➡</t>
  </si>
  <si>
    <t>Pflichtfeld</t>
  </si>
  <si>
    <t xml:space="preserve">ID BBA </t>
  </si>
  <si>
    <t>letzte grav. Änderung BBA</t>
  </si>
  <si>
    <t>Übernommen aus Vorproz.phasen</t>
  </si>
  <si>
    <t>nein</t>
  </si>
  <si>
    <t>Formel hinterlegt</t>
  </si>
  <si>
    <t xml:space="preserve">Zielfahrplanjahr </t>
  </si>
  <si>
    <t>letzte Änderung BBA</t>
  </si>
  <si>
    <t>Bahnbetrieb</t>
  </si>
  <si>
    <t>Baubetriebsplanung, Betra und La</t>
  </si>
  <si>
    <t>Betrieb und Bau koordinieren</t>
  </si>
  <si>
    <t>406.1103V03</t>
  </si>
  <si>
    <t>baubetriebliche Anmeldung einer Infrastrukturmaßnahme</t>
  </si>
  <si>
    <t>Seite 1</t>
  </si>
  <si>
    <t>Auszug der Anmeldung einer Infrastrukturmaßnahme zur Integrierten Bündelung, zum Baukapazitätsmanagement, zum Baubetriebsmanagement - Verbindlich sind nur die Angaben in BBPneo</t>
  </si>
  <si>
    <t>Technischer Anmelder:</t>
  </si>
  <si>
    <t xml:space="preserve">Bezeichnung der Infrastrukturmaßnahme: </t>
  </si>
  <si>
    <t>GSH Bremen-Bremerhaven 1740 - 2027 1/2</t>
  </si>
  <si>
    <t>Leistungs-
menge der Hauptarbeit:</t>
  </si>
  <si>
    <t xml:space="preserve">Name: </t>
  </si>
  <si>
    <t>Michael Mi Backhaus</t>
  </si>
  <si>
    <t>Finanzierungsart:</t>
  </si>
  <si>
    <t>Investive Maßnahme</t>
  </si>
  <si>
    <t>Anmeldedatum:</t>
  </si>
  <si>
    <t xml:space="preserve">Firma, OE: </t>
  </si>
  <si>
    <t>DB InfraGO AG,I.II-W-A 3</t>
  </si>
  <si>
    <t xml:space="preserve">Straße / Nr.: </t>
  </si>
  <si>
    <t>Gewerk:</t>
  </si>
  <si>
    <t>Sonstiges</t>
  </si>
  <si>
    <t>Anmeldung zu:</t>
  </si>
  <si>
    <t>KM (n-2)</t>
  </si>
  <si>
    <t xml:space="preserve">PLZ / Ort: </t>
  </si>
  <si>
    <t>Projektnummer/IH-Nummer/
Meldenummer:</t>
  </si>
  <si>
    <t>für Maßnahme(n):</t>
  </si>
  <si>
    <t>Details zur Maßnahme(n):</t>
  </si>
  <si>
    <t>BBP-Strecke(n):</t>
  </si>
  <si>
    <t xml:space="preserve">Rufnummer: </t>
  </si>
  <si>
    <t>015237529903</t>
  </si>
  <si>
    <t>G.016222030</t>
  </si>
  <si>
    <t>sonstige Arbeiten</t>
  </si>
  <si>
    <t>VzG-Strecke(n):</t>
  </si>
  <si>
    <t>1740</t>
  </si>
  <si>
    <t xml:space="preserve">Mail: </t>
  </si>
  <si>
    <t>michael.mi.backhaus-extern@deutschebahn.com</t>
  </si>
  <si>
    <t>Streckenabschnitt(e):</t>
  </si>
  <si>
    <t>Bremen Hbf (HB) - Brh-Speckenbütt (HBHP)</t>
  </si>
  <si>
    <t>Regionale Baubetriebsplanung:</t>
  </si>
  <si>
    <t>geplanter Baubeginn:</t>
  </si>
  <si>
    <t>geplantes Bauende:</t>
  </si>
  <si>
    <t xml:space="preserve">RB, OE </t>
  </si>
  <si>
    <t>Nord</t>
  </si>
  <si>
    <t>rKBB RB Nord</t>
  </si>
  <si>
    <t>Projektleiter:</t>
  </si>
  <si>
    <t>Cluster:</t>
  </si>
  <si>
    <t>Name, OE</t>
  </si>
  <si>
    <t>Goos, Jean-Pierre, I.II-N-G-B</t>
  </si>
  <si>
    <t>Angaben durch die Baubetriebsplanung:</t>
  </si>
  <si>
    <t>Geschäftsfeld DB AG / externer Bauherr:</t>
  </si>
  <si>
    <t>Maßnahmenart:</t>
  </si>
  <si>
    <t>SOLL-Anmeldedatum:</t>
  </si>
  <si>
    <t>verspätete Anmeldung?</t>
  </si>
  <si>
    <t>Ansprech-
partner, OE</t>
  </si>
  <si>
    <t xml:space="preserve">, </t>
  </si>
  <si>
    <t>Angaben zur Leistungs-abrechnung:</t>
  </si>
  <si>
    <t>SAP-Auftrag vorhanden?</t>
  </si>
  <si>
    <t>AAR-Nr.</t>
  </si>
  <si>
    <t>Kostenübernahme-erklärung vorhanden?</t>
  </si>
  <si>
    <t>A</t>
  </si>
  <si>
    <t>Verzögerung im techn. Planungsprozess</t>
  </si>
  <si>
    <t xml:space="preserve">Spezifischer Vertreter </t>
  </si>
  <si>
    <t>Michael Mi Backhaus, Christoph Goy I.II-W-A 3, ---</t>
  </si>
  <si>
    <t>Zusätzliche Bemerkungen:</t>
  </si>
  <si>
    <t>Abhängigkeit BBA</t>
  </si>
  <si>
    <t>Abhängigkeit / Bemerkung der Abhängigkeit</t>
  </si>
  <si>
    <t>Auttraggeber</t>
  </si>
  <si>
    <t xml:space="preserve">PIM-Nummer </t>
  </si>
  <si>
    <t xml:space="preserve">Technischer Platz </t>
  </si>
  <si>
    <t>Aussagen zum Planungsstand:</t>
  </si>
  <si>
    <t xml:space="preserve">Technisches Paket </t>
  </si>
  <si>
    <t>Planfeststellungsbeschluss liegt vor?</t>
  </si>
  <si>
    <t>nicht erf.</t>
  </si>
  <si>
    <t>sonstige Erläuterungen:</t>
  </si>
  <si>
    <t>Begründung  Variantenvielfalt</t>
  </si>
  <si>
    <t>Plangenehmigung ist erforderlich?</t>
  </si>
  <si>
    <t>Entwurfsplanung ist genehmigt?</t>
  </si>
  <si>
    <t>ja</t>
  </si>
  <si>
    <t>Anhänge der Anmeldung</t>
  </si>
  <si>
    <t xml:space="preserve">➡ </t>
  </si>
  <si>
    <t>BBPL GSH 1740 Bremen-Bremerhaven - 5. Sperrpausenübersicht 24.12.19.xlsm</t>
  </si>
  <si>
    <t>Aussagen zur finanziellen Absicherung:</t>
  </si>
  <si>
    <t>Betriebliche Folgen bei Nichtausführung der Maßnahme:</t>
  </si>
  <si>
    <t>vzul</t>
  </si>
  <si>
    <t>vLa</t>
  </si>
  <si>
    <t>ergänzende
Angaben</t>
  </si>
  <si>
    <t>Finanzmittel sind abgesichert?</t>
  </si>
  <si>
    <t>ab</t>
  </si>
  <si>
    <t>Mitwirkung 
Baubetriebskoordinator:</t>
  </si>
  <si>
    <t xml:space="preserve">BBK: [12.12.2024 11:53 ulrichheidorn] Bitte gem. meiner Mail vom 11.12.2024 nach Zustimmung von Herrn Braune anpassen.
Das Thema Energieversorgung bleibt vorerst ungeklärt...;[17.12.2024 11:57 ulrichheidorn] Bitte erneut gem. Mail vom 17.12.2024 anpassen.;[21.01.2025 11:06 ulrichheidorn] tVE-200 8h TSP: 
	- Bemerkung über OLA-Versorgung angepasst (SG 18 + 38 mit aufgenommen, wenn über Ug Brh-Wulsdorf - Brh-Speckenbüttel versorgt)
	- Oberleitungs-Schaltgruppe SG 18 + 38 in HBWU mit... und weitere
</t>
  </si>
  <si>
    <t>Fachplanung Betriebliche Bautechnologie durchgeführt:
(ggf. Anmerkungen zum Bauvorhaben, zur betrieblichen Zumutbarkeit)</t>
  </si>
  <si>
    <t>AG Fahrbahn</t>
  </si>
  <si>
    <t>AG LST</t>
  </si>
  <si>
    <t>AG E/M</t>
  </si>
  <si>
    <t>AG KIB</t>
  </si>
  <si>
    <t>AG Betrieb</t>
  </si>
  <si>
    <t>Alexander A Hammer, alexander.a.hammer@deutschebahn.com, Gerd G Huhmann, gerd.g.huhmann@deutschebahn.com, Ilijaz Kovac, ilijaz.kovac@deutschebahn.com, Jürgen Reith, juergen.reith@deutschebahn.com, Ulrich Heidorn, ulrich.heidorn@deutschebahn.com</t>
  </si>
  <si>
    <t>Sonstige</t>
  </si>
  <si>
    <t>tVE der Variante ID</t>
  </si>
  <si>
    <t>Betrieb und Bau koordinieren
baubetriebliche Anmeldung einer Infrastrukturmaßnahme</t>
  </si>
  <si>
    <t>406.1103V03
Seite x/x</t>
  </si>
  <si>
    <t>Infrastruktur
maßnahme aus IB / BK</t>
  </si>
  <si>
    <t>Baubedingte Infrastruktureinschränkungen, Art und Umfang der Arbeiten</t>
  </si>
  <si>
    <t>Besonderheit</t>
  </si>
  <si>
    <t>Vorschlag zur Betriebsweise</t>
  </si>
  <si>
    <t>Geschwindigkeits- und Lichtraumbeschränkungen</t>
  </si>
  <si>
    <t>Bemerkungen</t>
  </si>
  <si>
    <t>Leistungsmengen</t>
  </si>
  <si>
    <t>Abhängigkeiten</t>
  </si>
  <si>
    <t>betroffener Abschnitt der Infrastrukturmaßnahme</t>
  </si>
  <si>
    <t>vorgesehener 
Beginn</t>
  </si>
  <si>
    <t>vorgesehenes 
Ende</t>
  </si>
  <si>
    <t>Sperrung / Wirkung</t>
  </si>
  <si>
    <t>lfd
Nr.</t>
  </si>
  <si>
    <t>tVE-ID</t>
  </si>
  <si>
    <t>Änderung</t>
  </si>
  <si>
    <t>IB
BK</t>
  </si>
  <si>
    <t>Bündelnummer</t>
  </si>
  <si>
    <t>VzG-
Str.</t>
  </si>
  <si>
    <t>Gleissperr.
OI aus
La
Einschr.-Lü</t>
  </si>
  <si>
    <t>von/in Betriebsstelle</t>
  </si>
  <si>
    <t>von
Sig
W
km
Lf2
Spitze
Grz</t>
  </si>
  <si>
    <t>bis
Betriebsstelle</t>
  </si>
  <si>
    <t>bis
Sig
W
km
Lf3
Spitze
Grz</t>
  </si>
  <si>
    <t>Art der Arbeiten</t>
  </si>
  <si>
    <t>erford. Zeit
Dauer [Std.]</t>
  </si>
  <si>
    <t>Start-Datum</t>
  </si>
  <si>
    <t>Start-Zeit</t>
  </si>
  <si>
    <t>End-Datum</t>
  </si>
  <si>
    <t>End-Zeit</t>
  </si>
  <si>
    <t>durchgehend
Schichtweise
durchgehend mit VT
in Zugpausen</t>
  </si>
  <si>
    <t>Wochentag
(Tage)</t>
  </si>
  <si>
    <t>Unterbrechung</t>
  </si>
  <si>
    <t>Definierte Unterbrechung</t>
  </si>
  <si>
    <t>Schaltgruppe oder SG bei freier Strecke</t>
  </si>
  <si>
    <t>z.B. GWB / GWB v. Ggl Zs 8, Ggl Befehl, FfZ / FfZ X, Tsp; Strsp, Bstg, HV-Führg., aufgeh. Signalabh., Dienstruhe</t>
  </si>
  <si>
    <t>Vzul/
VLa</t>
  </si>
  <si>
    <t xml:space="preserve">Bau-LÜ mit Einschränkung des Lichtraums im Betriebsgleis (Großmaschine) - ausgeschlossen sind:
(A/ D/ AD/ DC/ ADC/ DCB/ ADCB) </t>
  </si>
  <si>
    <t>z.B. Art der La-Stelle, Unterbrechung mgl. Nach [min], Anz. Und Ausgabeorte bei Ggl Bef, nicht bedienbare APS-/IAV-Gleise, Anz. Logistikfahrten im Betr-gl., zusätzl. Personal erforderlich</t>
  </si>
  <si>
    <t>1.1</t>
  </si>
  <si>
    <t>2-004-D001</t>
  </si>
  <si>
    <t>TSP</t>
  </si>
  <si>
    <t>Bremerhaven Hbf</t>
  </si>
  <si>
    <t>Spi 224</t>
  </si>
  <si>
    <t>Bremen-Burg</t>
  </si>
  <si>
    <t>Hauptsignal 32F</t>
  </si>
  <si>
    <t>22 * 8h</t>
  </si>
  <si>
    <t>06.02.2027</t>
  </si>
  <si>
    <t>21:00</t>
  </si>
  <si>
    <t>04.07.2027</t>
  </si>
  <si>
    <t>05:00</t>
  </si>
  <si>
    <t>Schichtweise</t>
  </si>
  <si>
    <t>Sa</t>
  </si>
  <si>
    <t>Nein</t>
  </si>
  <si>
    <t>Richtungsgleis 1: fr. Str.HBB - HOSS; SG1 HOSS; fr. Str. HOSS - HOLB; SG1 HOLB; fr. Str. HOLB - HLBR; SG1 HLBR; fr. Str. HLBR - HSUB; SG1 HSUB; fr. Str. HSUB - HBWU; SG1 HBWU; fr. Str. HBUW - HBH; SG 101, 201 HBH; fr. Str. HBH - HBHL; SG 301, 7301, 401, 7, 9 HBHL + Richtungsgleis 2: fr. Str. HBHP - HBHL; SG 4 u. 302 HBHL; fr. Sr. HBHL - HBH; SG 204, 202, 102, 209 u. 208 HBH; fr. Str. HBH - HBWU; SG 2, 8, 18, 38 HBWU; fr. Str. HBWU - HSUB; SG 2 u. 8 HSUB; fr. Str. HSUB - HLBR; SG 2 u. 8 HLBR; fr. Str. HLBR - HOLB; SG 2 u. 8 HOLB; fr. Str. HOLB - HOSC; SG 2 u. 8 HOSS; fr. Str. HOSS - HBB  + VG Ritterhude-Wulsdorf  + UG Brhv-Wulsdorf-Brhv-Speckenbüttel</t>
  </si>
  <si>
    <t>sonstige Infrastruktur: HBHL bis HBHLA Sperrung im Gleis 423 bis Ls 423I
SG 19, 29, 39 in HBHLA bleiben für die Versorgung der Abstellungen an. (Einspeisung über die Ug Bremerhaven-Wulsdorf – Bremerhaven-Speckenbüttel inkl. HBWU SG18+SG38        oder SG 301, 401, 3, 9 HBHLA) + Alle SE-Gleise in HBWU, HBH, HBHL betroffen.
200 - GSH 1740 - diverse Arbeiten in TSP am WE
Logistikgleis nicht erforderlich</t>
  </si>
  <si>
    <t>1.2</t>
  </si>
  <si>
    <t>Osterholz-Scharm</t>
  </si>
  <si>
    <t>Spi 31W329</t>
  </si>
  <si>
    <t>Oldenbüttel</t>
  </si>
  <si>
    <t>Spi 30W1</t>
  </si>
  <si>
    <t>1.3</t>
  </si>
  <si>
    <t>Hauptsignal 32FF</t>
  </si>
  <si>
    <t>Spi 31W301</t>
  </si>
  <si>
    <t>1.4</t>
  </si>
  <si>
    <t>Brh-Wulsdorf</t>
  </si>
  <si>
    <t>Spi 104</t>
  </si>
  <si>
    <t>Spi 205</t>
  </si>
  <si>
    <t>1.5</t>
  </si>
  <si>
    <t>Spi 210</t>
  </si>
  <si>
    <t>GEA  km 185,500</t>
  </si>
  <si>
    <t>1.6</t>
  </si>
  <si>
    <t>Spi 244</t>
  </si>
  <si>
    <t>Brh-L Abstellbf</t>
  </si>
  <si>
    <t>Hauptsignal N502</t>
  </si>
  <si>
    <t>1.7</t>
  </si>
  <si>
    <t>Spi 246</t>
  </si>
  <si>
    <t>Brh-Lehe Pbf</t>
  </si>
  <si>
    <t>Spi 401</t>
  </si>
  <si>
    <t>1.8</t>
  </si>
  <si>
    <t>Spi 455</t>
  </si>
  <si>
    <t>Brh-Speckenbütt</t>
  </si>
  <si>
    <t>Hauptsignal AA001</t>
  </si>
  <si>
    <t>1.9</t>
  </si>
  <si>
    <t>Lübberstedt</t>
  </si>
  <si>
    <t>Spi 29W13</t>
  </si>
  <si>
    <t>Stubben</t>
  </si>
  <si>
    <t>1.10</t>
  </si>
  <si>
    <t>Spi 425</t>
  </si>
  <si>
    <t>Spi 1</t>
  </si>
  <si>
    <t>1.11</t>
  </si>
  <si>
    <t>Spi 2</t>
  </si>
  <si>
    <t>GEA  km 180,495</t>
  </si>
  <si>
    <t>1.12</t>
  </si>
  <si>
    <t>Spi 451</t>
  </si>
  <si>
    <t>Spi 402</t>
  </si>
  <si>
    <t>1.13</t>
  </si>
  <si>
    <t>Gleisende Gsp212 km 184,039</t>
  </si>
  <si>
    <t>GEA  km 184,110</t>
  </si>
  <si>
    <t>1.14</t>
  </si>
  <si>
    <t>Spi Gsp 212</t>
  </si>
  <si>
    <t>Spi 221</t>
  </si>
  <si>
    <t>1.15</t>
  </si>
  <si>
    <t>Km 149.896</t>
  </si>
  <si>
    <t>1.16</t>
  </si>
  <si>
    <t>Spi 30W13</t>
  </si>
  <si>
    <t>Spi 29W1</t>
  </si>
  <si>
    <t>1.17</t>
  </si>
  <si>
    <t>Km 157.182</t>
  </si>
  <si>
    <t>1.18</t>
  </si>
  <si>
    <t>Km 164.932</t>
  </si>
  <si>
    <t>1.19</t>
  </si>
  <si>
    <t>Spi 404</t>
  </si>
  <si>
    <t>Spi 405</t>
  </si>
  <si>
    <t>1.20</t>
  </si>
  <si>
    <t>GEA  km 187,700</t>
  </si>
  <si>
    <t>Spi 411</t>
  </si>
  <si>
    <t>1.21</t>
  </si>
  <si>
    <t>GEA  km 186,790</t>
  </si>
  <si>
    <t>Spi 410</t>
  </si>
  <si>
    <t>1.22</t>
  </si>
  <si>
    <t>Spi 211</t>
  </si>
  <si>
    <t>Spi 207</t>
  </si>
  <si>
    <t>1.23</t>
  </si>
  <si>
    <t>Spi 38</t>
  </si>
  <si>
    <t>Spi 9</t>
  </si>
  <si>
    <t>1.24</t>
  </si>
  <si>
    <t>GEA  km 181,700</t>
  </si>
  <si>
    <t>Spi 37</t>
  </si>
  <si>
    <t>1.25</t>
  </si>
  <si>
    <t>Spi 11</t>
  </si>
  <si>
    <t>Spi 12</t>
  </si>
  <si>
    <t>1.26</t>
  </si>
  <si>
    <t>Spi 6</t>
  </si>
  <si>
    <t>Spi 10</t>
  </si>
  <si>
    <t>1.27</t>
  </si>
  <si>
    <t>H-Tafel Gz 3302 km 143,629</t>
  </si>
  <si>
    <t>1.28</t>
  </si>
  <si>
    <t>Spi 39</t>
  </si>
  <si>
    <t>Spi 8</t>
  </si>
  <si>
    <t>1.29</t>
  </si>
  <si>
    <t>Spi 102</t>
  </si>
  <si>
    <t>Spi 103</t>
  </si>
  <si>
    <t>1.30</t>
  </si>
  <si>
    <t>Spi 220</t>
  </si>
  <si>
    <t>Spi 213</t>
  </si>
  <si>
    <t>1.31</t>
  </si>
  <si>
    <t>Spi 403</t>
  </si>
  <si>
    <t>Spi 412</t>
  </si>
  <si>
    <t>1.32</t>
  </si>
  <si>
    <t>Spi 29W11</t>
  </si>
  <si>
    <t>Spi 29W12</t>
  </si>
  <si>
    <t>1.33</t>
  </si>
  <si>
    <t>Spi 225</t>
  </si>
  <si>
    <t>Spi 227</t>
  </si>
  <si>
    <t>1.34</t>
  </si>
  <si>
    <t>Spi 201</t>
  </si>
  <si>
    <t>Spi 204</t>
  </si>
  <si>
    <t>1.35</t>
  </si>
  <si>
    <t>Spi 202</t>
  </si>
  <si>
    <t>Spi 203</t>
  </si>
  <si>
    <t>1.36</t>
  </si>
  <si>
    <t>Spi 31W327</t>
  </si>
  <si>
    <t>Spi 31W328</t>
  </si>
  <si>
    <t>1.37</t>
  </si>
  <si>
    <t>Spi 423</t>
  </si>
  <si>
    <t>Spi 424</t>
  </si>
  <si>
    <t>1.38</t>
  </si>
  <si>
    <t>Spi 29W2</t>
  </si>
  <si>
    <t>Spi 29W3</t>
  </si>
  <si>
    <t>1.39</t>
  </si>
  <si>
    <t>Spi 453</t>
  </si>
  <si>
    <t>Km 188.4</t>
  </si>
  <si>
    <t>1.40</t>
  </si>
  <si>
    <t>Spi 31W302</t>
  </si>
  <si>
    <t>Spi 31W303</t>
  </si>
  <si>
    <t>1.41</t>
  </si>
  <si>
    <t>Spi 223</t>
  </si>
  <si>
    <t>Spi 234</t>
  </si>
  <si>
    <t>1.42</t>
  </si>
  <si>
    <t>1.43</t>
  </si>
  <si>
    <t>Spi 452</t>
  </si>
  <si>
    <t>Spi 454</t>
  </si>
  <si>
    <t>1.44</t>
  </si>
  <si>
    <t>Spi 241</t>
  </si>
  <si>
    <t>Spi 240</t>
  </si>
  <si>
    <t>1.45</t>
  </si>
  <si>
    <t>Spi 30W12</t>
  </si>
  <si>
    <t>Spi 30W11</t>
  </si>
  <si>
    <t>1.46</t>
  </si>
  <si>
    <t>GEA  km 185,000</t>
  </si>
  <si>
    <t>Spi 242</t>
  </si>
  <si>
    <t>1.47</t>
  </si>
  <si>
    <t>Spi 33</t>
  </si>
  <si>
    <t>Spi 34</t>
  </si>
  <si>
    <t>1.48</t>
  </si>
  <si>
    <t>Spi 30W2</t>
  </si>
  <si>
    <t>Spi 30W3</t>
  </si>
  <si>
    <t>1.49</t>
  </si>
  <si>
    <t>2.1</t>
  </si>
  <si>
    <t>2-002-D002</t>
  </si>
  <si>
    <t>Hauptsignal A52</t>
  </si>
  <si>
    <t>Spi 32W7</t>
  </si>
  <si>
    <t>55h</t>
  </si>
  <si>
    <t>09.07.2027</t>
  </si>
  <si>
    <t>22:00</t>
  </si>
  <si>
    <t>12.07.2027</t>
  </si>
  <si>
    <t>Durchgehend</t>
  </si>
  <si>
    <t>Richtungsgleis 1: alle freien Strecken von HBR - HBHP  + Richtungsgleis 2: alle freien Strecken von HBHP - HBR + HBB alle SG; HOSS alle SG; HOLB alle SG; HLBR alle SG; HSUB alle SG; HBWU alle SG; HBH alle SG; HBHL alle SG; HBHLA alle SG; HBHP alle SG + VG Ritterhude-Wulsdorf  + UG Brhv-Wulsdorf-Brhv-Speckenbüttel + Keine OLA im gesamten Seehafen</t>
  </si>
  <si>
    <t>Alle SE-Gleise in HBWU, HBH, HBHL, HBHP sind Ola Stromlos
201 - GSH 1740 - Softwareanpassung ESTW Bremen-Burg + Aufteilung der SG 1 HLBR + Einbau Trenner im Bereich der 29W13
Logistikgleis nicht erforderlich</t>
  </si>
  <si>
    <t>2.2</t>
  </si>
  <si>
    <t>2.3</t>
  </si>
  <si>
    <t>Spi 32W49</t>
  </si>
  <si>
    <t>2.4</t>
  </si>
  <si>
    <t>Bremen Rbf Abzw</t>
  </si>
  <si>
    <t>Hauptsignal 17F</t>
  </si>
  <si>
    <t>Hauptsignal 17FF</t>
  </si>
  <si>
    <t>2.5</t>
  </si>
  <si>
    <t>Spi 32W1</t>
  </si>
  <si>
    <t>Spi 32W4</t>
  </si>
  <si>
    <t>2.6</t>
  </si>
  <si>
    <t>2.7</t>
  </si>
  <si>
    <t>Hauptsignal A51</t>
  </si>
  <si>
    <t>2.8</t>
  </si>
  <si>
    <t>2.9</t>
  </si>
  <si>
    <t>2.10</t>
  </si>
  <si>
    <t>2.11</t>
  </si>
  <si>
    <t>2.12</t>
  </si>
  <si>
    <t>2.13</t>
  </si>
  <si>
    <t>2.14</t>
  </si>
  <si>
    <t>2.15</t>
  </si>
  <si>
    <t>Spi 32W2</t>
  </si>
  <si>
    <t>Spi 32W6</t>
  </si>
  <si>
    <t>2.16</t>
  </si>
  <si>
    <t>2.17</t>
  </si>
  <si>
    <t>2.18</t>
  </si>
  <si>
    <t>2.19</t>
  </si>
  <si>
    <t>Spi 32W47</t>
  </si>
  <si>
    <t>Spi 32W48</t>
  </si>
  <si>
    <t>2.20</t>
  </si>
  <si>
    <t>2.21</t>
  </si>
  <si>
    <t>2.22</t>
  </si>
  <si>
    <t>2.23</t>
  </si>
  <si>
    <t>3.1</t>
  </si>
  <si>
    <t>Sp Ngl</t>
  </si>
  <si>
    <t>EKW Anfang Rechts Grz 542</t>
  </si>
  <si>
    <t>GEA  km 189,500</t>
  </si>
  <si>
    <t>14d + 0:00h</t>
  </si>
  <si>
    <t>23.07.2027</t>
  </si>
  <si>
    <t>SG 19 + 29 + 39</t>
  </si>
  <si>
    <t>Logistik GSH Bremen - Bremerhaven
Logistikgleis nicht erforderlich</t>
  </si>
  <si>
    <t>3.2</t>
  </si>
  <si>
    <t>Weichenabzweig Grz 504</t>
  </si>
  <si>
    <t>Weichenabzweig Grz 541</t>
  </si>
  <si>
    <t>3.3</t>
  </si>
  <si>
    <t>Spi 560</t>
  </si>
  <si>
    <t>4</t>
  </si>
  <si>
    <t>ESP</t>
  </si>
  <si>
    <t>Hauptsignal 29N1</t>
  </si>
  <si>
    <t>2 * 4d + 17:00h</t>
  </si>
  <si>
    <t>Durchgehend mit VT</t>
  </si>
  <si>
    <t>Mo - Fr</t>
  </si>
  <si>
    <t>Richtungsgleis 1: fr. Str. HBB - HOSS; SG1 HOSS; fr. Str. HOSS - HOLB; SG1 HOLB; fr. Str. HOLB - HLBR; SG1 HLBR + VG Ritterhube-Wulsdorf</t>
  </si>
  <si>
    <t>202.1 - GSH 1740 - diverse Arbeiten in ESP
Logistikgleis nicht erforderlich</t>
  </si>
  <si>
    <t>5.1</t>
  </si>
  <si>
    <t>Hauptsignal 29F</t>
  </si>
  <si>
    <t>Richtungsgleis 2: fr. Str. HBWU - HSUB; SG 2 u. 8 HSUB; fr. Str. HSUB - HLBR</t>
  </si>
  <si>
    <t>203.1 - GSH 1740 - diverse Arbeiten in ESP
Logistikgleis nicht erforderlich</t>
  </si>
  <si>
    <t>5.2</t>
  </si>
  <si>
    <t>6</t>
  </si>
  <si>
    <t>La</t>
  </si>
  <si>
    <t>Km 157.2</t>
  </si>
  <si>
    <t>Sbk2942</t>
  </si>
  <si>
    <t>Km 154.8</t>
  </si>
  <si>
    <t>160 / 120</t>
  </si>
  <si>
    <t>D</t>
  </si>
  <si>
    <t>202.2 - Schutz La 160/120
Logistikgleis nicht erforderlich</t>
  </si>
  <si>
    <t>7</t>
  </si>
  <si>
    <t>Km 151.6</t>
  </si>
  <si>
    <t>Km 144.5</t>
  </si>
  <si>
    <t>202.3 - Schutz La 160/120
Logistikgleis nicht erforderlich</t>
  </si>
  <si>
    <t>8</t>
  </si>
  <si>
    <t>Km 142.9</t>
  </si>
  <si>
    <t>150 / 120</t>
  </si>
  <si>
    <t>202.4 - Schutz La 150/120
Logistikgleis nicht erforderlich</t>
  </si>
  <si>
    <t>9</t>
  </si>
  <si>
    <t>Km 142.4</t>
  </si>
  <si>
    <t>130 / 120</t>
  </si>
  <si>
    <t>202.5 - Schutz La 130/120
Logistikgleis nicht erforderlich</t>
  </si>
  <si>
    <t>10</t>
  </si>
  <si>
    <t>Km 142.2</t>
  </si>
  <si>
    <t>Sbk3221</t>
  </si>
  <si>
    <t>Km 138.4</t>
  </si>
  <si>
    <t>202.6 - Schutz La 160/120
Logistikgleis nicht erforderlich</t>
  </si>
  <si>
    <t>11</t>
  </si>
  <si>
    <t>Sbk3223</t>
  </si>
  <si>
    <t>Km 134.8</t>
  </si>
  <si>
    <t>202.7 - Schutz La 150/120
Logistikgleis nicht erforderlich</t>
  </si>
  <si>
    <t>12</t>
  </si>
  <si>
    <t>Km 157.8</t>
  </si>
  <si>
    <t>Km 164.9</t>
  </si>
  <si>
    <t>203.2 - Schutz La 160/120
Logistikgleis nicht erforderlich</t>
  </si>
  <si>
    <t>13</t>
  </si>
  <si>
    <t>Km 165.1</t>
  </si>
  <si>
    <t>140 / 120</t>
  </si>
  <si>
    <t>203.3 - Schutz La 140/120
Logistikgleis nicht erforderlich</t>
  </si>
  <si>
    <t>14</t>
  </si>
  <si>
    <t>Km 166.4</t>
  </si>
  <si>
    <t>203.4 - Schutz La 150/120
Logistikgleis nicht erforderlich</t>
  </si>
  <si>
    <t>15</t>
  </si>
  <si>
    <t>Km 180.7</t>
  </si>
  <si>
    <t>203.5 - Schutz La 160/120
Logistikgleis nicht erforderlich</t>
  </si>
  <si>
    <t>16</t>
  </si>
  <si>
    <t>E Lü</t>
  </si>
  <si>
    <t>Hauptsignal 29N2</t>
  </si>
  <si>
    <t>CD</t>
  </si>
  <si>
    <t>202.1 - Lü Cäsar, Dora
Logistikgleis nicht erforderlich</t>
  </si>
  <si>
    <t>17</t>
  </si>
  <si>
    <t>Hauptsignal 29FF</t>
  </si>
  <si>
    <t>203.1 - Lü Cäsar, Dora
Logistikgleis nicht erforderlich</t>
  </si>
  <si>
    <t>18.1</t>
  </si>
  <si>
    <t>16.07.2027</t>
  </si>
  <si>
    <t>19.07.2027</t>
  </si>
  <si>
    <t>Richtungsgleis 1: alle freien Strecken von HBB - HBHP  + Richtungsgleis 2: alle freien Strecken von HBHP - HBB + HOSS alle SG; HOLB alle SG; HLBR alle SG; HSUB alle SG; HBWU alle SG; HBH alle SG; HBHL alle SG; HBHLA alle SG; HBHP alle SG + VG Ritterhude-Wulsdorf  + UG Brhv-Wulsdorf-Brhv-Speckenbüttel + Keine OLA im gesamten Seehafen</t>
  </si>
  <si>
    <t>202.8 - GSH 1740 - Diverse Arbeiten in TSP
Logistikgleis nicht erforderlich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</si>
  <si>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</si>
  <si>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</si>
  <si>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</si>
  <si>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</si>
  <si>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</si>
  <si>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</si>
  <si>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</si>
  <si>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</si>
  <si>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</si>
  <si>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</si>
  <si>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</si>
  <si>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</si>
  <si>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</si>
  <si>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</si>
  <si>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</si>
  <si>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</si>
  <si>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</si>
  <si>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</si>
  <si>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19.1</t>
  </si>
  <si>
    <t>26.07.2027</t>
  </si>
  <si>
    <t>Alle SE-Gleise in HBWU, HBH, HBHL, HBHP betroffen.
204 - GSH 1740 - IBN ESTW Ri2
Logistikgleis nicht erforderlich</t>
  </si>
  <si>
    <t>19.2</t>
  </si>
  <si>
    <t>19.3</t>
  </si>
  <si>
    <t>19.4</t>
  </si>
  <si>
    <t>19.5</t>
  </si>
  <si>
    <t>19.6</t>
  </si>
  <si>
    <t>Spi 543</t>
  </si>
  <si>
    <t>19.7</t>
  </si>
  <si>
    <t>19.8</t>
  </si>
  <si>
    <t>Spi 546</t>
  </si>
  <si>
    <t>19.9</t>
  </si>
  <si>
    <t>Km 191.98</t>
  </si>
  <si>
    <t>Gleisende Gs181 km 191,910</t>
  </si>
  <si>
    <t>19.10</t>
  </si>
  <si>
    <t>Km 191.641</t>
  </si>
  <si>
    <t>Spi Gs181</t>
  </si>
  <si>
    <t>19.11</t>
  </si>
  <si>
    <t>Spi 7</t>
  </si>
  <si>
    <t>Km 192.04</t>
  </si>
  <si>
    <t>19.12</t>
  </si>
  <si>
    <t>Spi 6a</t>
  </si>
  <si>
    <t>19.13</t>
  </si>
  <si>
    <t>Km 190.4</t>
  </si>
  <si>
    <t>Spi 6b</t>
  </si>
  <si>
    <t>19.14</t>
  </si>
  <si>
    <t>1740, 9130</t>
  </si>
  <si>
    <t>Spi 43</t>
  </si>
  <si>
    <t>Brh Kaiserhafen</t>
  </si>
  <si>
    <t>Hauptsignal N301</t>
  </si>
  <si>
    <t>19.15</t>
  </si>
  <si>
    <t>Spi 157</t>
  </si>
  <si>
    <t>Hauptsignal N302</t>
  </si>
  <si>
    <t>19.16</t>
  </si>
  <si>
    <t>19.17</t>
  </si>
  <si>
    <t>19.18</t>
  </si>
  <si>
    <t>19.19</t>
  </si>
  <si>
    <t>19.20</t>
  </si>
  <si>
    <t>Spi 4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</si>
  <si>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</si>
  <si>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</si>
  <si>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</si>
  <si>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</si>
  <si>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</si>
  <si>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</si>
  <si>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</si>
  <si>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</si>
  <si>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19.29</t>
  </si>
  <si>
    <t>19.30</t>
  </si>
  <si>
    <t>19.31</t>
  </si>
  <si>
    <t>19.32</t>
  </si>
  <si>
    <t>Spi 154</t>
  </si>
  <si>
    <t>Spi 156</t>
  </si>
  <si>
    <t>19.33</t>
  </si>
  <si>
    <t>Spi 41</t>
  </si>
  <si>
    <t>19.34</t>
  </si>
  <si>
    <t>1740, 9133</t>
  </si>
  <si>
    <t>Spi 153</t>
  </si>
  <si>
    <t>19.35</t>
  </si>
  <si>
    <t>Km 191.6</t>
  </si>
  <si>
    <t>Spi 24</t>
  </si>
  <si>
    <t>19.36</t>
  </si>
  <si>
    <t>Spi 49</t>
  </si>
  <si>
    <t>19.37</t>
  </si>
  <si>
    <t>Spi 50</t>
  </si>
  <si>
    <t>Km 192.08</t>
  </si>
  <si>
    <t>19.38</t>
  </si>
  <si>
    <t>Spi 51</t>
  </si>
  <si>
    <t>19.39</t>
  </si>
  <si>
    <t>Spi 44</t>
  </si>
  <si>
    <t>Spi 46</t>
  </si>
  <si>
    <t>19.40</t>
  </si>
  <si>
    <t>Spi 123</t>
  </si>
  <si>
    <t>Spi 126</t>
  </si>
  <si>
    <t>19.41</t>
  </si>
  <si>
    <t>Spi 72</t>
  </si>
  <si>
    <t>Spi 76</t>
  </si>
  <si>
    <t>19.42</t>
  </si>
  <si>
    <t>Spi 75</t>
  </si>
  <si>
    <t>Spi 112</t>
  </si>
  <si>
    <t>19.43</t>
  </si>
  <si>
    <t>Spi 73</t>
  </si>
  <si>
    <t>Spi 115</t>
  </si>
  <si>
    <t>19.44</t>
  </si>
  <si>
    <t>Spi 87</t>
  </si>
  <si>
    <t>Spi 124</t>
  </si>
  <si>
    <t>19.45</t>
  </si>
  <si>
    <t>Spi 84</t>
  </si>
  <si>
    <t>Spi 121</t>
  </si>
  <si>
    <t>19.46</t>
  </si>
  <si>
    <t>Spi 77</t>
  </si>
  <si>
    <t>Spi 114</t>
  </si>
  <si>
    <t>19.47</t>
  </si>
  <si>
    <t>Spi 74</t>
  </si>
  <si>
    <t>Spi 111</t>
  </si>
  <si>
    <t>19.48</t>
  </si>
  <si>
    <t>Spi 48</t>
  </si>
  <si>
    <t>Spi 71</t>
  </si>
  <si>
    <t>19.49</t>
  </si>
  <si>
    <t>9133</t>
  </si>
  <si>
    <t>Spi 107</t>
  </si>
  <si>
    <t>Spi 117</t>
  </si>
  <si>
    <t>19.50</t>
  </si>
  <si>
    <t>9133, 1740</t>
  </si>
  <si>
    <t>Spi 144</t>
  </si>
  <si>
    <t>Spi 54</t>
  </si>
  <si>
    <t>19.51</t>
  </si>
  <si>
    <t>Spi 85</t>
  </si>
  <si>
    <t>Spi 122</t>
  </si>
  <si>
    <t>19.52</t>
  </si>
  <si>
    <t>Spi 125</t>
  </si>
  <si>
    <t>Spi 127</t>
  </si>
  <si>
    <t>19.53</t>
  </si>
  <si>
    <t>Spi 113</t>
  </si>
  <si>
    <t>Spi 116</t>
  </si>
  <si>
    <t>19.54</t>
  </si>
  <si>
    <t>Km 191.682</t>
  </si>
  <si>
    <t>19.55</t>
  </si>
  <si>
    <t>DKW 147</t>
  </si>
  <si>
    <t>Spi 145</t>
  </si>
  <si>
    <t>19.56</t>
  </si>
  <si>
    <t>19.57</t>
  </si>
  <si>
    <t>19.58</t>
  </si>
  <si>
    <t>19.59</t>
  </si>
  <si>
    <t>19.60</t>
  </si>
  <si>
    <t>19.61</t>
  </si>
  <si>
    <t>19.62</t>
  </si>
  <si>
    <t>Spi 3</t>
  </si>
  <si>
    <t>19.63</t>
  </si>
  <si>
    <t>Spi 82</t>
  </si>
  <si>
    <t>Spi 86</t>
  </si>
  <si>
    <t>19.64</t>
  </si>
  <si>
    <t>Spi 81</t>
  </si>
  <si>
    <t>Spi 83</t>
  </si>
  <si>
    <t>19.65</t>
  </si>
  <si>
    <t>Spi 35</t>
  </si>
  <si>
    <t>Spi 36</t>
  </si>
  <si>
    <t>19.66</t>
  </si>
  <si>
    <t>19.67</t>
  </si>
  <si>
    <t>19.68</t>
  </si>
  <si>
    <t>19.69</t>
  </si>
  <si>
    <t>19.70</t>
  </si>
  <si>
    <t>Spi 540</t>
  </si>
  <si>
    <t>19.71</t>
  </si>
  <si>
    <t>Spi 541</t>
  </si>
  <si>
    <t>19.72</t>
  </si>
  <si>
    <t>19.73</t>
  </si>
  <si>
    <t>Spi 501</t>
  </si>
  <si>
    <t>Spi 502</t>
  </si>
  <si>
    <t>19.74</t>
  </si>
  <si>
    <t>19.75</t>
  </si>
  <si>
    <t>19.76</t>
  </si>
  <si>
    <t>Spi 25</t>
  </si>
  <si>
    <t>Spi 28</t>
  </si>
  <si>
    <t>19.77</t>
  </si>
  <si>
    <t>19.78</t>
  </si>
  <si>
    <t>19.79</t>
  </si>
  <si>
    <t>19.80</t>
  </si>
  <si>
    <t>19.81</t>
  </si>
  <si>
    <t>19.82</t>
  </si>
  <si>
    <t>19.83</t>
  </si>
  <si>
    <t>Spi 27</t>
  </si>
  <si>
    <t>Spi 29</t>
  </si>
  <si>
    <t>19.84</t>
  </si>
  <si>
    <t>19.85</t>
  </si>
  <si>
    <t>19.86</t>
  </si>
  <si>
    <t>19.87</t>
  </si>
  <si>
    <t>19.88</t>
  </si>
  <si>
    <t>19.89</t>
  </si>
  <si>
    <t>Spi 142</t>
  </si>
  <si>
    <t>Spi 143</t>
  </si>
  <si>
    <t>19.90</t>
  </si>
  <si>
    <t>Spi 503</t>
  </si>
  <si>
    <t>Spi 504</t>
  </si>
  <si>
    <t>19.91</t>
  </si>
  <si>
    <t>Spi 544</t>
  </si>
  <si>
    <t>Spi 545</t>
  </si>
  <si>
    <t>19.92</t>
  </si>
  <si>
    <t>19.93</t>
  </si>
  <si>
    <t>19.94</t>
  </si>
  <si>
    <t>20</t>
  </si>
  <si>
    <t>27h</t>
  </si>
  <si>
    <t>27.07.2027</t>
  </si>
  <si>
    <t>08:00</t>
  </si>
  <si>
    <t>160 / 90</t>
  </si>
  <si>
    <t>203.7 - Nachlauf La 160/90
Logistikgleis nicht erforderlich</t>
  </si>
  <si>
    <t>21</t>
  </si>
  <si>
    <t>150 / 90</t>
  </si>
  <si>
    <t>203.8 - Nachlauf La 150/90
Logistikgleis nicht erforderlich</t>
  </si>
  <si>
    <t>22</t>
  </si>
  <si>
    <t>140 / 90</t>
  </si>
  <si>
    <t>203.9 - Nachlauf La 140/90
Logistikgleis nicht erforderlich</t>
  </si>
  <si>
    <t>23</t>
  </si>
  <si>
    <t>203.10 - Nachlauf La 160/90
Logistikgleis nicht erforderlich</t>
  </si>
  <si>
    <t>Variante ID:</t>
  </si>
  <si>
    <t>Variante Name:</t>
  </si>
  <si>
    <t>GSH Bremen-Bremerhaven</t>
  </si>
  <si>
    <t>Kosten:</t>
  </si>
  <si>
    <t>Variante Beschreibung:</t>
  </si>
  <si>
    <t>Bemerkung Planung:</t>
  </si>
  <si>
    <t>Besetzung Bst erforderlich</t>
  </si>
  <si>
    <t xml:space="preserve">Nein, </t>
  </si>
  <si>
    <t>Besetzung Stw erforderlich</t>
  </si>
  <si>
    <t>Maschineneinsatz erforderlich</t>
  </si>
  <si>
    <t>Ja, Zweiwegebagger (ZWB)</t>
  </si>
  <si>
    <t>BÜ-Sperrungen/Außerbetriebnahme erforderlich</t>
  </si>
  <si>
    <t>Anpassung der Oberleitung</t>
  </si>
  <si>
    <t>Anpassung LST/Zusammenhangsarbeiten LST</t>
  </si>
  <si>
    <t>Sicherungstechnisches Projekt erforderlich</t>
  </si>
  <si>
    <t>Logistikfahrten durch eingleisigen Abschnitt</t>
  </si>
  <si>
    <t>Logistikbedarf erforderlich</t>
  </si>
  <si>
    <t>Sonstige Einschränkungen</t>
  </si>
  <si>
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</si>
  <si>
    <t>Begründung nicht fristgerecht angemeldeter Infrastrukturmaßnahmen</t>
  </si>
  <si>
    <t>Obligatorische Begründung bei nicht fristgerechter Anmeldung einer Infrastrukturmaßnahme zum Baubetriebsmanagement</t>
  </si>
  <si>
    <t>⬇</t>
  </si>
  <si>
    <t>Hauptgrund
(bitte nur einen Grund wählen!)</t>
  </si>
  <si>
    <t>"für Maßnahme(n)"</t>
  </si>
  <si>
    <t>Finaler Vorschlag Dez. 2014</t>
  </si>
  <si>
    <t>Bezeichnung im Formular</t>
  </si>
  <si>
    <t>Arbeiten Kürzel (inkl. Anzeige)</t>
  </si>
  <si>
    <t>Leistungsangabe</t>
  </si>
  <si>
    <t>Bauformen</t>
  </si>
  <si>
    <t>Arbeiten an Bahnübergängen</t>
  </si>
  <si>
    <t>BÜ Arb</t>
  </si>
  <si>
    <t>-</t>
  </si>
  <si>
    <t>Arbeiten an Lärmschutzanlagen</t>
  </si>
  <si>
    <t>LärmSch</t>
  </si>
  <si>
    <t>Arbeiten an LST-Anlagen</t>
  </si>
  <si>
    <t>LST Arb</t>
  </si>
  <si>
    <t>Arbeiten an TK-Anlagen</t>
  </si>
  <si>
    <t>TK Arb</t>
  </si>
  <si>
    <t>Auswechslung Weichengroßteile</t>
  </si>
  <si>
    <t>Wta</t>
  </si>
  <si>
    <t>Bahnsteigarbeiten</t>
  </si>
  <si>
    <t>Bstg Arb</t>
  </si>
  <si>
    <t>Brückenarbeiten</t>
  </si>
  <si>
    <t>Brü Arb</t>
  </si>
  <si>
    <t>m²</t>
  </si>
  <si>
    <t>Brückenprüfung</t>
  </si>
  <si>
    <t>BrüPr</t>
  </si>
  <si>
    <t>Stück</t>
  </si>
  <si>
    <t>Durcharbeitung von Gleisen</t>
  </si>
  <si>
    <t>DuaGl</t>
  </si>
  <si>
    <t>m</t>
  </si>
  <si>
    <t>Durcharbeitung von Weichen</t>
  </si>
  <si>
    <t>DuaW</t>
  </si>
  <si>
    <t>Durchlassarbeiten</t>
  </si>
  <si>
    <t>Du Arb</t>
  </si>
  <si>
    <t>PSS</t>
  </si>
  <si>
    <t>Einbau Planumsschutzschicht / 
Planumsverbesserung</t>
  </si>
  <si>
    <t>Fels</t>
  </si>
  <si>
    <t>Fels-/Hangsanierung</t>
  </si>
  <si>
    <t>Gleisauswechslung</t>
  </si>
  <si>
    <t>GA</t>
  </si>
  <si>
    <t>Gleiserneuerung</t>
  </si>
  <si>
    <t>GE</t>
  </si>
  <si>
    <t>GE mit BR</t>
  </si>
  <si>
    <t>Gleiserneuerung mit BR</t>
  </si>
  <si>
    <t>GE BR</t>
  </si>
  <si>
    <t>GE mit BR und PSS</t>
  </si>
  <si>
    <t>Gleiserneuerung mit BR und PSS</t>
  </si>
  <si>
    <t>GE BR PSS</t>
  </si>
  <si>
    <t>GE mit BR, PSS und TE</t>
  </si>
  <si>
    <t>Gleiserneuerung mit BR und PSS und TE</t>
  </si>
  <si>
    <t>GE BR PSS TE</t>
  </si>
  <si>
    <t>Gleislageberichtigung</t>
  </si>
  <si>
    <t>Glb</t>
  </si>
  <si>
    <t>GOS</t>
  </si>
  <si>
    <t>Gleisumbau ohne Schienenwechsel (GOS)</t>
  </si>
  <si>
    <t>Hochbauarbeiten</t>
  </si>
  <si>
    <t>Hb Arb</t>
  </si>
  <si>
    <t>Inbetriebnahme</t>
  </si>
  <si>
    <t>Ibn</t>
  </si>
  <si>
    <t>Stelleinheiten 
(STE)</t>
  </si>
  <si>
    <t>Kabelarbeiten</t>
  </si>
  <si>
    <t>Kab</t>
  </si>
  <si>
    <t>Oberbauschweißen</t>
  </si>
  <si>
    <t>OS</t>
  </si>
  <si>
    <t>Oberleitungsarbeiten</t>
  </si>
  <si>
    <t>Ol Arb</t>
  </si>
  <si>
    <t>PKI</t>
  </si>
  <si>
    <t>Planbare Kleine Instandhaltung</t>
  </si>
  <si>
    <t>Schienenauswechslung</t>
  </si>
  <si>
    <t>SiA</t>
  </si>
  <si>
    <t>Schienenerneuerung</t>
  </si>
  <si>
    <t>SiE</t>
  </si>
  <si>
    <t>SiS TPG</t>
  </si>
  <si>
    <t>Schienenschleifen TPG</t>
  </si>
  <si>
    <t>SiS GL</t>
  </si>
  <si>
    <t>Schleifen von Schienen</t>
  </si>
  <si>
    <t>SiS W</t>
  </si>
  <si>
    <t>Schleifen von Weichen</t>
  </si>
  <si>
    <t>Schraublochsanierung</t>
  </si>
  <si>
    <t>Sls</t>
  </si>
  <si>
    <t>Schwellenauswechslung</t>
  </si>
  <si>
    <t>Swa</t>
  </si>
  <si>
    <t>Schwellenerneuerung</t>
  </si>
  <si>
    <t>Swe</t>
  </si>
  <si>
    <t>sonstige</t>
  </si>
  <si>
    <t>Stützmauerarbeiten</t>
  </si>
  <si>
    <t>Stm Arb</t>
  </si>
  <si>
    <t>Tiefenentwässerung</t>
  </si>
  <si>
    <t>TE</t>
  </si>
  <si>
    <t>Tunnelarbeiten</t>
  </si>
  <si>
    <t>T Arb</t>
  </si>
  <si>
    <t>Tunnelprüfung</t>
  </si>
  <si>
    <t>TuPr</t>
  </si>
  <si>
    <t>Untergrundverbesserung</t>
  </si>
  <si>
    <t>UV</t>
  </si>
  <si>
    <t>Vegetationsarbeiten</t>
  </si>
  <si>
    <t>Veg Arb</t>
  </si>
  <si>
    <t>Weichenausbau</t>
  </si>
  <si>
    <t>Wab</t>
  </si>
  <si>
    <t>Anzahl der Weichen je Weichenbauform in Radius</t>
  </si>
  <si>
    <t>Weichenausbau Sonderbauform</t>
  </si>
  <si>
    <t>Weichenauswechslung</t>
  </si>
  <si>
    <t>WA</t>
  </si>
  <si>
    <t>Weichenauswechslung Sonderbauform</t>
  </si>
  <si>
    <t>Weicheneinbau</t>
  </si>
  <si>
    <t>Web</t>
  </si>
  <si>
    <t>Weicheneinbau Sonderbauform</t>
  </si>
  <si>
    <t>Weichenerneuerung</t>
  </si>
  <si>
    <t>WE</t>
  </si>
  <si>
    <t>Weichenerneuerung Sonderbauform</t>
  </si>
  <si>
    <t>WE mit PSS</t>
  </si>
  <si>
    <t>Weichenerneuerung mit PSS</t>
  </si>
  <si>
    <t>WE PSS</t>
  </si>
  <si>
    <t>WE mit PSS Sonderbauform</t>
  </si>
  <si>
    <t>Dua Gleise und Weichen</t>
  </si>
  <si>
    <t>Eingabeeinschränkungen</t>
  </si>
  <si>
    <t>Terminrechner</t>
  </si>
  <si>
    <t>Anmeldedatum Rückwärtsrechnung ab Baubeginn</t>
  </si>
  <si>
    <t>fristgerechter Baubeginn in Bezug auf das Anmeldedatum</t>
  </si>
  <si>
    <t>hier festlegen</t>
  </si>
  <si>
    <t>fristgerechter Anmeldetermin</t>
  </si>
  <si>
    <t>frühstmöglicher Baubeginn</t>
  </si>
  <si>
    <t>Ja/nein Fragen</t>
  </si>
  <si>
    <t>ja/nein/nicht erf.</t>
  </si>
  <si>
    <t>Antwortmöglichkeiten Feld 6</t>
  </si>
  <si>
    <t>Art der Einschränkung</t>
  </si>
  <si>
    <t>RB</t>
  </si>
  <si>
    <t>Regionale Baubetriebsplanung</t>
  </si>
  <si>
    <t>Gewerk</t>
  </si>
  <si>
    <t>Maßnahmenart</t>
  </si>
  <si>
    <t>gepl. Baubeginn</t>
  </si>
  <si>
    <t>Vorlauf für Anmeldung [Anz. Tage]</t>
  </si>
  <si>
    <t>Vorlauf [Wochen]</t>
  </si>
  <si>
    <t>Rückwärtsrechn. [Datum]</t>
  </si>
  <si>
    <t>Wochentag</t>
  </si>
  <si>
    <t>Rückwärtsrechnung [Datum] Korrekturtag falls Sa oder So</t>
  </si>
  <si>
    <t>Anmeldedatum</t>
  </si>
  <si>
    <t>Baubeginn fristgerecht [Datum]</t>
  </si>
  <si>
    <t xml:space="preserve"> Wochentag</t>
  </si>
  <si>
    <t>Baubeginn fristgerecht [Datum] Ausgabedatum</t>
  </si>
  <si>
    <t>bei Verspätung</t>
  </si>
  <si>
    <t>Gleis-
sperr.</t>
  </si>
  <si>
    <t>Langsamfahrstelle</t>
  </si>
  <si>
    <t>Ost</t>
  </si>
  <si>
    <t>I.NP-O-K</t>
  </si>
  <si>
    <t>Bahnkörper;</t>
  </si>
  <si>
    <t>Integrierte Bündelung</t>
  </si>
  <si>
    <t>Sie melden diese A-Maßnahme verspätet an, bitte im Tabellenblatt (8) 'Begründung verspätete Anmeldung' den Grund für die Nachmeldung angeben</t>
  </si>
  <si>
    <t>OI aus</t>
  </si>
  <si>
    <t>Sperrung</t>
  </si>
  <si>
    <t>I.NP-N-K</t>
  </si>
  <si>
    <t xml:space="preserve">Bahnstromanlagen; </t>
  </si>
  <si>
    <t>Baukapazitätsmanagement</t>
  </si>
  <si>
    <t>B</t>
  </si>
  <si>
    <t>Sie melden diese B-Maßnahme verspätet an, bitte im Tabellenblatt (8) 'Begründung verspätete Anmeldung' den Grund für die Nachmeldung angeben</t>
  </si>
  <si>
    <t>Funktionsmangel</t>
  </si>
  <si>
    <t>West</t>
  </si>
  <si>
    <t>I.NP-W-K</t>
  </si>
  <si>
    <t>E-Technik;</t>
  </si>
  <si>
    <t>Baubetriebsmanagement</t>
  </si>
  <si>
    <t>B(O)</t>
  </si>
  <si>
    <t>Anmeldung als B(O) nicht mehr möglich. Bitte B-Maßnahme auswählen.</t>
  </si>
  <si>
    <t>Einschr.-Lü</t>
  </si>
  <si>
    <t>keine</t>
  </si>
  <si>
    <t>Südost</t>
  </si>
  <si>
    <t>I.NP-SO-K</t>
  </si>
  <si>
    <t>Brücken;</t>
  </si>
  <si>
    <t>dringende Fehlerbeseitigung (F-Maßnahme im BBM)</t>
  </si>
  <si>
    <t>B(J)</t>
  </si>
  <si>
    <t>Sie melden diese B(J)-Maßnahme verspätet an, bitte im Tabellenblatt (8) 'Begründung verspätete Anmeldung' den Grund für die Nachmeldung angeben</t>
  </si>
  <si>
    <t>Mitte</t>
  </si>
  <si>
    <t>I.NP-Mi-K</t>
  </si>
  <si>
    <t>Oberbau;</t>
  </si>
  <si>
    <t>C</t>
  </si>
  <si>
    <t>Sie melden diese C-Maßnahme verspätet an, bitte im Tabellenblatt (8) 'Begründung verspätete Anmeldung' den Grund für die Nachmeldung angeben</t>
  </si>
  <si>
    <t>Südwest</t>
  </si>
  <si>
    <t>I.NP-SW-K</t>
  </si>
  <si>
    <t>Signal;</t>
  </si>
  <si>
    <t>F</t>
  </si>
  <si>
    <t>Sie melden diese F-Maßnahme verspätet an, bitte im Tabellenblatt (8) 'Begründung verspätete Anmeldung' den Grund für die Nachmeldung angeben</t>
  </si>
  <si>
    <t>Süd</t>
  </si>
  <si>
    <t>I.NP-S-K</t>
  </si>
  <si>
    <t>Tunnel;</t>
  </si>
  <si>
    <t>Wirkung einer Sperrung</t>
  </si>
  <si>
    <t>durchgehend</t>
  </si>
  <si>
    <t>schichtweise</t>
  </si>
  <si>
    <t>Korrektur bei A- und B-Maßnahmen</t>
  </si>
  <si>
    <t>in Zugpausen</t>
  </si>
  <si>
    <t>Mo</t>
  </si>
  <si>
    <t>+2</t>
  </si>
  <si>
    <t xml:space="preserve">Bau-LÜ mit Einschränkung des Lichtraums im Betriebsgleis (Großmaschine) </t>
  </si>
  <si>
    <t>Di</t>
  </si>
  <si>
    <t>+1</t>
  </si>
  <si>
    <t>Mi</t>
  </si>
  <si>
    <t>passt</t>
  </si>
  <si>
    <t>Auswahl für LÜ "Ausgeschlossen sind:"</t>
  </si>
  <si>
    <t>Do</t>
  </si>
  <si>
    <t>-1</t>
  </si>
  <si>
    <t>Ankreuzen</t>
  </si>
  <si>
    <t>Fr</t>
  </si>
  <si>
    <t>-2</t>
  </si>
  <si>
    <t>X</t>
  </si>
  <si>
    <t>-3</t>
  </si>
  <si>
    <t>So</t>
  </si>
  <si>
    <t>-4</t>
  </si>
  <si>
    <t>AD</t>
  </si>
  <si>
    <t>DC</t>
  </si>
  <si>
    <t>ADC</t>
  </si>
  <si>
    <t>DCB</t>
  </si>
  <si>
    <t>ADCB</t>
  </si>
  <si>
    <t>Terminrechner zur fristgerechten Anmeldung von Infrastrukturmaßnahmen zum Baubetriebsmanagment
(hier nur Anzeige zur Übersicht)</t>
  </si>
  <si>
    <t>Text für Feld: "Maßnahme fristgerecht?"</t>
  </si>
  <si>
    <t>Achtung: fristgerechte Anmeldung nicht mehr möglich</t>
  </si>
  <si>
    <t>Anmelder</t>
  </si>
  <si>
    <t>Titel der Infrastrukturmaßnahme</t>
  </si>
  <si>
    <t>fristgerecht</t>
  </si>
  <si>
    <t>Name</t>
  </si>
  <si>
    <t>Firma/OE</t>
  </si>
  <si>
    <t>BBP Strecke</t>
  </si>
  <si>
    <t>Straße</t>
  </si>
  <si>
    <t>Plz/Ort</t>
  </si>
  <si>
    <t>VzG Strecke</t>
  </si>
  <si>
    <t>aktuelles Datum</t>
  </si>
  <si>
    <t>Rufnummer</t>
  </si>
  <si>
    <t>Mail</t>
  </si>
  <si>
    <t>geplanter Baubeginn</t>
  </si>
  <si>
    <t>f r i s t g e r e c h t e r   Anmeldetermin</t>
  </si>
  <si>
    <t>Maßnahme fristgerecht?</t>
  </si>
  <si>
    <t>frühestmöglicher Baubeginn o.g. Anmeldedatum:</t>
  </si>
  <si>
    <t xml:space="preserve"> </t>
  </si>
  <si>
    <t>Gleislageplan</t>
  </si>
  <si>
    <t>Gleislageplan (Einschränkungen der Infrastruktur bitte der Legende entsprechend kennzeichnen)</t>
  </si>
  <si>
    <t>Legende:</t>
  </si>
  <si>
    <t>Gleissperrung:</t>
  </si>
  <si>
    <t>Ausschaltung Oberleitung:</t>
  </si>
  <si>
    <t>Langsamfahrstelle:</t>
  </si>
  <si>
    <t>Logistikgleis: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</si>
</sst>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5">
    <font>
      <sz val="10"/>
      <name val="Arial"/>
      <family val="2"/>
      <charset val="1"/>
    </font>
    <font>
      <sz val="8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22"/>
      <color rgb="FF808080"/>
      <name val="DejaVu Sans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trike/>
      <sz val="14"/>
      <color rgb="FFFF0000"/>
      <name val="Calibri"/>
      <family val="2"/>
      <charset val="1"/>
    </font>
    <font>
      <b/>
      <sz val="16"/>
      <name val="Calibri"/>
      <family val="2"/>
      <charset val="1"/>
    </font>
    <font>
      <b/>
      <u/>
      <sz val="12"/>
      <name val="Calibri"/>
      <family val="2"/>
      <charset val="1"/>
    </font>
    <font>
      <u/>
      <sz val="12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b/>
      <sz val="14"/>
      <color rgb="FF000000"/>
      <name val="Calibri"/>
      <family val="2"/>
      <charset val="1"/>
    </font>
    <font>
      <u/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4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1"/>
      <color rgb="FFFF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44"/>
      <color rgb="FF21409A"/>
      <name val="DejaVu Sans"/>
      <charset val="1"/>
    </font>
    <font>
      <u/>
      <sz val="10"/>
      <name val="Calibri"/>
      <family val="2"/>
      <charset val="1"/>
    </font>
    <font>
      <sz val="16"/>
      <name val="DB Office"/>
      <charset val="1"/>
    </font>
    <font>
      <sz val="12"/>
      <name val="DB Office"/>
      <family val="2"/>
      <charset val="1"/>
    </font>
    <font>
      <i/>
      <sz val="12"/>
      <name val="DB Office"/>
      <family val="2"/>
      <charset val="1"/>
    </font>
    <font>
      <u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2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sz val="36"/>
      <color rgb="FFFFFFFF"/>
      <name val="DejaVu Sans"/>
      <charset val="1"/>
    </font>
    <font>
      <b/>
      <sz val="9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8"/>
      <name val="Calibri"/>
      <family val="2"/>
      <charset val="1"/>
    </font>
    <font>
      <sz val="10"/>
      <color rgb="FF000000"/>
      <name val="Arial"/>
      <family val="2"/>
      <charset val="1"/>
    </font>
    <font>
      <i/>
      <sz val="1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sz val="16"/>
      <color rgb="FFFF0000"/>
      <name val="Arial Black"/>
      <family val="2"/>
      <charset val="1"/>
    </font>
    <font>
      <b/>
      <sz val="26"/>
      <name val="Arial"/>
      <family val="2"/>
      <charset val="1"/>
    </font>
    <font>
      <b/>
      <sz val="22"/>
      <color rgb="FFFF0000"/>
      <name val="Arial"/>
      <family val="2"/>
      <charset val="1"/>
    </font>
    <font>
      <b/>
      <u/>
      <sz val="14"/>
      <color rgb="FF000000"/>
      <name val="Arial"/>
      <family val="2"/>
      <charset val="1"/>
    </font>
    <font>
      <sz val="16"/>
      <name val="Arial"/>
      <family val="2"/>
      <charset val="1"/>
    </font>
    <font>
      <b/>
      <sz val="18"/>
      <name val="Arial"/>
      <family val="2"/>
      <charset val="1"/>
    </font>
    <font>
      <sz val="14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14"/>
      <name val="Arial"/>
      <family val="2"/>
      <charset val="1"/>
    </font>
    <font>
      <b/>
      <u/>
      <sz val="40"/>
      <color rgb="FFE0EFD4"/>
      <name val="DejaVu Sans"/>
      <charset val="1"/>
    </font>
    <font>
      <b/>
      <u/>
      <sz val="16"/>
      <name val="Arial"/>
      <family val="2"/>
      <charset val="1"/>
    </font>
    <font>
      <sz val="14"/>
      <name val="Arial"/>
      <family val="2"/>
      <charset val="1"/>
    </font>
    <font>
      <b/>
      <sz val="16"/>
      <name val="Arial"/>
      <family val="2"/>
      <charset val="1"/>
    </font>
    <font>
      <b/>
      <sz val="28"/>
      <name val="Arial"/>
      <family val="2"/>
      <charset val="1"/>
    </font>
    <font>
      <sz val="14"/>
      <name val="Calibri"/>
      <family val="2"/>
      <charset val="1"/>
    </font>
    <font>
      <u/>
      <sz val="14"/>
      <name val="Arial"/>
      <family val="2"/>
      <charset val="1"/>
    </font>
    <font>
      <sz val="16"/>
      <color rgb="FFBFBFBF"/>
      <name val="Arial"/>
      <family val="2"/>
      <charset val="1"/>
    </font>
    <font>
      <u/>
      <sz val="14"/>
      <color rgb="FF808080"/>
      <name val="Arial"/>
      <family val="2"/>
      <charset val="1"/>
    </font>
    <font>
      <sz val="14"/>
      <color rgb="FF808080"/>
      <name val="Arial"/>
      <family val="2"/>
      <charset val="1"/>
    </font>
    <font>
      <sz val="13"/>
      <color rgb="FFFF0000"/>
      <name val="Arial"/>
      <family val="2"/>
      <charset val="1"/>
    </font>
    <font>
      <b/>
      <i/>
      <sz val="18"/>
      <color rgb="FFFF0000"/>
      <name val="Arial"/>
      <family val="2"/>
      <charset val="1"/>
    </font>
    <font>
      <i/>
      <sz val="10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i/>
      <sz val="11"/>
      <color rgb="FFFF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color rgb="FF165C27"/>
      <name val="Arial"/>
      <family val="2"/>
      <charset val="1"/>
    </font>
    <font>
      <sz val="10"/>
      <color rgb="FF008984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0"/>
      <color rgb="FFFF0000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FFEEEEEE"/>
        <bgColor rgb="FFEEEEEE"/>
      </patternFill>
    </fill>
  </fills>
  <borders count="9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2" borderId="2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3" borderId="2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20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3" fillId="4" borderId="23" xfId="0" applyFont="1" applyFill="1" applyBorder="1" applyAlignment="1">
      <alignment vertical="center"/>
    </xf>
    <xf numFmtId="0" fontId="2" fillId="0" borderId="25" xfId="0" applyFont="1" applyBorder="1"/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4" borderId="27" xfId="0" applyFont="1" applyFill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4" borderId="29" xfId="0" applyFont="1" applyFill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4" fillId="4" borderId="29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4" borderId="29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3" fillId="4" borderId="29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0" borderId="2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4" borderId="29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28" xfId="0" applyFont="1" applyFill="1" applyBorder="1" applyAlignment="1">
      <alignment vertical="center"/>
    </xf>
    <xf numFmtId="0" fontId="21" fillId="0" borderId="28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13" fillId="0" borderId="26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3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4" borderId="35" xfId="0" applyFont="1" applyFill="1" applyBorder="1" applyAlignment="1">
      <alignment vertical="center"/>
    </xf>
    <xf numFmtId="0" fontId="3" fillId="0" borderId="31" xfId="0" applyFont="1" applyBorder="1"/>
    <xf numFmtId="0" fontId="3" fillId="0" borderId="1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29" fillId="0" borderId="1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9" fillId="0" borderId="0" xfId="0" applyFont="1" applyAlignment="1" applyProtection="1">
      <alignment horizontal="center" vertical="center"/>
      <protection locked="0"/>
    </xf>
    <xf numFmtId="0" fontId="3" fillId="4" borderId="36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3" fillId="0" borderId="28" xfId="0" applyFont="1" applyBorder="1"/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" fillId="6" borderId="0" xfId="0" applyFont="1" applyFill="1" applyAlignment="1">
      <alignment horizontal="left" vertical="center"/>
    </xf>
    <xf numFmtId="0" fontId="30" fillId="6" borderId="0" xfId="0" applyFont="1" applyFill="1" applyAlignment="1">
      <alignment vertical="center"/>
    </xf>
    <xf numFmtId="0" fontId="3" fillId="0" borderId="32" xfId="0" applyFont="1" applyBorder="1"/>
    <xf numFmtId="0" fontId="3" fillId="0" borderId="25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" fillId="0" borderId="41" xfId="0" applyFont="1" applyBorder="1" applyAlignment="1">
      <alignment vertical="center"/>
    </xf>
    <xf numFmtId="0" fontId="36" fillId="0" borderId="25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35" xfId="0" applyFont="1" applyBorder="1"/>
    <xf numFmtId="0" fontId="38" fillId="0" borderId="0" xfId="0" applyFont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10" borderId="2" xfId="0" applyFill="1" applyBorder="1"/>
    <xf numFmtId="0" fontId="0" fillId="11" borderId="2" xfId="0" applyFill="1" applyBorder="1"/>
    <xf numFmtId="0" fontId="16" fillId="0" borderId="14" xfId="0" applyFont="1" applyBorder="1" applyAlignment="1">
      <alignment horizontal="center"/>
    </xf>
    <xf numFmtId="0" fontId="16" fillId="0" borderId="14" xfId="0" applyFont="1" applyBorder="1"/>
    <xf numFmtId="0" fontId="39" fillId="0" borderId="14" xfId="0" applyFont="1" applyBorder="1" applyAlignment="1">
      <alignment wrapText="1"/>
    </xf>
    <xf numFmtId="0" fontId="16" fillId="0" borderId="51" xfId="0" applyFont="1" applyBorder="1"/>
    <xf numFmtId="0" fontId="16" fillId="0" borderId="52" xfId="0" applyFont="1" applyBorder="1" applyAlignment="1">
      <alignment horizontal="right" vertical="center" wrapText="1"/>
    </xf>
    <xf numFmtId="0" fontId="40" fillId="0" borderId="0" xfId="0" applyFont="1"/>
    <xf numFmtId="0" fontId="16" fillId="12" borderId="2" xfId="0" applyFont="1" applyFill="1" applyBorder="1" applyAlignment="1">
      <alignment vertical="center" wrapText="1"/>
    </xf>
    <xf numFmtId="0" fontId="16" fillId="12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2" fillId="12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42" fillId="12" borderId="2" xfId="0" applyFont="1" applyFill="1" applyBorder="1" applyAlignment="1" applyProtection="1">
      <alignment horizontal="center" vertical="center" wrapText="1"/>
      <protection locked="0"/>
    </xf>
    <xf numFmtId="0" fontId="18" fillId="12" borderId="2" xfId="0" applyFont="1" applyFill="1" applyBorder="1" applyAlignment="1" applyProtection="1">
      <alignment horizontal="center" vertical="center" textRotation="180" wrapText="1"/>
      <protection locked="0"/>
    </xf>
    <xf numFmtId="0" fontId="16" fillId="0" borderId="54" xfId="0" applyFont="1" applyBorder="1"/>
    <xf numFmtId="0" fontId="16" fillId="0" borderId="14" xfId="0" applyFont="1" applyBorder="1" applyAlignment="1">
      <alignment wrapText="1"/>
    </xf>
    <xf numFmtId="0" fontId="16" fillId="0" borderId="50" xfId="0" applyFont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43" fillId="0" borderId="0" xfId="0" applyFont="1" applyAlignment="1" applyProtection="1">
      <alignment vertical="center" wrapText="1"/>
      <protection locked="0"/>
    </xf>
    <xf numFmtId="0" fontId="45" fillId="6" borderId="55" xfId="0" applyFont="1" applyFill="1" applyBorder="1" applyAlignment="1">
      <alignment vertical="center"/>
    </xf>
    <xf numFmtId="0" fontId="45" fillId="6" borderId="56" xfId="0" applyFont="1" applyFill="1" applyBorder="1" applyAlignment="1">
      <alignment vertical="center"/>
    </xf>
    <xf numFmtId="0" fontId="0" fillId="6" borderId="56" xfId="0" applyFill="1" applyBorder="1" applyAlignment="1">
      <alignment vertical="center"/>
    </xf>
    <xf numFmtId="0" fontId="0" fillId="6" borderId="57" xfId="0" applyFill="1" applyBorder="1" applyAlignment="1">
      <alignment vertical="center"/>
    </xf>
    <xf numFmtId="0" fontId="46" fillId="6" borderId="19" xfId="0" applyFont="1" applyFill="1" applyBorder="1" applyAlignment="1">
      <alignment horizontal="left" vertical="center"/>
    </xf>
    <xf numFmtId="0" fontId="46" fillId="6" borderId="11" xfId="0" applyFont="1" applyFill="1" applyBorder="1" applyAlignment="1">
      <alignment horizontal="left" vertical="center"/>
    </xf>
    <xf numFmtId="0" fontId="46" fillId="6" borderId="59" xfId="0" applyFont="1" applyFill="1" applyBorder="1" applyAlignment="1">
      <alignment horizontal="left" vertical="center"/>
    </xf>
    <xf numFmtId="0" fontId="46" fillId="6" borderId="0" xfId="0" applyFont="1" applyFill="1" applyAlignment="1">
      <alignment horizontal="left" vertical="center"/>
    </xf>
    <xf numFmtId="0" fontId="19" fillId="6" borderId="39" xfId="0" applyFont="1" applyFill="1" applyBorder="1" applyAlignment="1">
      <alignment horizontal="center" vertical="center"/>
    </xf>
    <xf numFmtId="0" fontId="19" fillId="6" borderId="40" xfId="0" applyFont="1" applyFill="1" applyBorder="1" applyAlignment="1">
      <alignment horizontal="center" vertical="center"/>
    </xf>
    <xf numFmtId="0" fontId="19" fillId="6" borderId="60" xfId="0" applyFont="1" applyFill="1" applyBorder="1" applyAlignment="1">
      <alignment horizontal="center" vertical="center"/>
    </xf>
    <xf numFmtId="0" fontId="19" fillId="6" borderId="59" xfId="0" applyFont="1" applyFill="1" applyBorder="1" applyAlignment="1">
      <alignment horizontal="center" vertical="center"/>
    </xf>
    <xf numFmtId="0" fontId="19" fillId="6" borderId="61" xfId="0" applyFont="1" applyFill="1" applyBorder="1" applyAlignment="1">
      <alignment horizontal="center" vertical="center"/>
    </xf>
    <xf numFmtId="0" fontId="0" fillId="6" borderId="59" xfId="0" applyFill="1" applyBorder="1" applyAlignment="1">
      <alignment vertical="center"/>
    </xf>
    <xf numFmtId="0" fontId="0" fillId="6" borderId="61" xfId="0" applyFill="1" applyBorder="1" applyAlignment="1">
      <alignment vertical="center"/>
    </xf>
    <xf numFmtId="0" fontId="49" fillId="6" borderId="59" xfId="0" applyFont="1" applyFill="1" applyBorder="1" applyAlignment="1">
      <alignment vertical="center"/>
    </xf>
    <xf numFmtId="0" fontId="49" fillId="6" borderId="61" xfId="0" applyFont="1" applyFill="1" applyBorder="1" applyAlignment="1">
      <alignment vertical="center"/>
    </xf>
    <xf numFmtId="0" fontId="51" fillId="6" borderId="0" xfId="0" applyFont="1" applyFill="1" applyAlignment="1">
      <alignment vertical="center"/>
    </xf>
    <xf numFmtId="0" fontId="52" fillId="6" borderId="0" xfId="0" applyFont="1" applyFill="1" applyAlignment="1">
      <alignment vertical="center" wrapText="1" shrinkToFit="1"/>
    </xf>
    <xf numFmtId="0" fontId="49" fillId="6" borderId="0" xfId="0" applyFont="1" applyFill="1" applyAlignment="1">
      <alignment vertical="center"/>
    </xf>
    <xf numFmtId="0" fontId="22" fillId="6" borderId="0" xfId="0" applyFont="1" applyFill="1" applyAlignment="1">
      <alignment horizontal="center" vertical="center" wrapText="1"/>
    </xf>
    <xf numFmtId="0" fontId="53" fillId="6" borderId="0" xfId="0" applyFont="1" applyFill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49" fillId="6" borderId="62" xfId="0" applyFont="1" applyFill="1" applyBorder="1" applyAlignment="1">
      <alignment vertical="center"/>
    </xf>
    <xf numFmtId="0" fontId="49" fillId="6" borderId="63" xfId="0" applyFont="1" applyFill="1" applyBorder="1" applyAlignment="1">
      <alignment vertical="center"/>
    </xf>
    <xf numFmtId="0" fontId="49" fillId="6" borderId="64" xfId="0" applyFont="1" applyFill="1" applyBorder="1" applyAlignment="1">
      <alignment vertical="center"/>
    </xf>
    <xf numFmtId="0" fontId="54" fillId="6" borderId="39" xfId="0" applyFont="1" applyFill="1" applyBorder="1" applyAlignment="1">
      <alignment vertical="center"/>
    </xf>
    <xf numFmtId="0" fontId="54" fillId="6" borderId="40" xfId="0" applyFont="1" applyFill="1" applyBorder="1" applyAlignment="1">
      <alignment vertical="center"/>
    </xf>
    <xf numFmtId="0" fontId="0" fillId="6" borderId="40" xfId="0" applyFill="1" applyBorder="1" applyAlignment="1">
      <alignment vertical="center"/>
    </xf>
    <xf numFmtId="0" fontId="0" fillId="6" borderId="60" xfId="0" applyFill="1" applyBorder="1" applyAlignment="1">
      <alignment vertical="center"/>
    </xf>
    <xf numFmtId="0" fontId="0" fillId="0" borderId="7" xfId="0" applyBorder="1"/>
    <xf numFmtId="0" fontId="45" fillId="6" borderId="65" xfId="0" applyFont="1" applyFill="1" applyBorder="1" applyAlignment="1">
      <alignment vertical="center"/>
    </xf>
    <xf numFmtId="0" fontId="45" fillId="6" borderId="8" xfId="0" applyFont="1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0" fillId="6" borderId="66" xfId="0" applyFill="1" applyBorder="1" applyAlignment="1">
      <alignment vertical="center"/>
    </xf>
    <xf numFmtId="0" fontId="46" fillId="6" borderId="65" xfId="0" applyFont="1" applyFill="1" applyBorder="1" applyAlignment="1">
      <alignment horizontal="left" vertical="center"/>
    </xf>
    <xf numFmtId="0" fontId="46" fillId="6" borderId="8" xfId="0" applyFont="1" applyFill="1" applyBorder="1" applyAlignment="1">
      <alignment horizontal="left" vertical="center"/>
    </xf>
    <xf numFmtId="0" fontId="0" fillId="6" borderId="19" xfId="0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56" fillId="9" borderId="10" xfId="0" applyFont="1" applyFill="1" applyBorder="1" applyAlignment="1">
      <alignment vertical="center"/>
    </xf>
    <xf numFmtId="0" fontId="59" fillId="9" borderId="51" xfId="0" applyFont="1" applyFill="1" applyBorder="1" applyAlignment="1">
      <alignment vertical="center"/>
    </xf>
    <xf numFmtId="0" fontId="0" fillId="6" borderId="11" xfId="0" applyFill="1" applyBorder="1"/>
    <xf numFmtId="0" fontId="60" fillId="6" borderId="14" xfId="0" applyFont="1" applyFill="1" applyBorder="1" applyAlignment="1">
      <alignment vertical="center"/>
    </xf>
    <xf numFmtId="0" fontId="59" fillId="6" borderId="14" xfId="0" applyFont="1" applyFill="1" applyBorder="1" applyAlignment="1">
      <alignment vertical="center"/>
    </xf>
    <xf numFmtId="0" fontId="0" fillId="6" borderId="14" xfId="0" applyFill="1" applyBorder="1" applyAlignment="1">
      <alignment vertical="center"/>
    </xf>
    <xf numFmtId="0" fontId="0" fillId="6" borderId="68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/>
    <xf numFmtId="0" fontId="19" fillId="6" borderId="0" xfId="0" applyFont="1" applyFill="1" applyAlignment="1">
      <alignment vertical="center"/>
    </xf>
    <xf numFmtId="0" fontId="19" fillId="6" borderId="0" xfId="0" applyFont="1" applyFill="1" applyAlignment="1">
      <alignment vertical="center" wrapText="1"/>
    </xf>
    <xf numFmtId="0" fontId="2" fillId="6" borderId="0" xfId="0" applyFont="1" applyFill="1"/>
    <xf numFmtId="0" fontId="14" fillId="0" borderId="0" xfId="0" applyFont="1"/>
    <xf numFmtId="0" fontId="62" fillId="0" borderId="69" xfId="0" applyFont="1" applyBorder="1"/>
    <xf numFmtId="0" fontId="62" fillId="0" borderId="70" xfId="0" applyFont="1" applyBorder="1"/>
    <xf numFmtId="0" fontId="64" fillId="6" borderId="0" xfId="0" applyFont="1" applyFill="1" applyAlignment="1">
      <alignment vertical="center"/>
    </xf>
    <xf numFmtId="0" fontId="51" fillId="6" borderId="0" xfId="0" applyFont="1" applyFill="1" applyAlignment="1">
      <alignment horizontal="left" vertical="center" wrapText="1"/>
    </xf>
    <xf numFmtId="0" fontId="67" fillId="6" borderId="0" xfId="0" applyFont="1" applyFill="1" applyAlignment="1">
      <alignment horizontal="left" vertical="center" wrapText="1"/>
    </xf>
    <xf numFmtId="0" fontId="68" fillId="6" borderId="0" xfId="0" applyFont="1" applyFill="1" applyAlignment="1">
      <alignment wrapText="1" shrinkToFit="1"/>
    </xf>
    <xf numFmtId="0" fontId="69" fillId="6" borderId="0" xfId="0" applyFont="1" applyFill="1"/>
    <xf numFmtId="0" fontId="35" fillId="0" borderId="0" xfId="0" applyFont="1" applyAlignment="1">
      <alignment horizontal="right"/>
    </xf>
    <xf numFmtId="0" fontId="70" fillId="0" borderId="0" xfId="0" applyFont="1" applyAlignment="1">
      <alignment horizontal="left"/>
    </xf>
    <xf numFmtId="0" fontId="71" fillId="0" borderId="0" xfId="0" applyFont="1"/>
    <xf numFmtId="0" fontId="72" fillId="0" borderId="0" xfId="0" applyFont="1"/>
    <xf numFmtId="0" fontId="73" fillId="0" borderId="0" xfId="0" applyFont="1" applyAlignment="1">
      <alignment horizontal="center"/>
    </xf>
    <xf numFmtId="0" fontId="73" fillId="0" borderId="72" xfId="0" applyFont="1" applyBorder="1" applyAlignment="1">
      <alignment horizontal="center"/>
    </xf>
    <xf numFmtId="0" fontId="74" fillId="0" borderId="0" xfId="0" applyFont="1"/>
    <xf numFmtId="0" fontId="7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4" fillId="0" borderId="34" xfId="0" applyFont="1" applyBorder="1" applyAlignment="1">
      <alignment horizontal="center"/>
    </xf>
    <xf numFmtId="0" fontId="74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0" fillId="0" borderId="7" xfId="0" applyFont="1" applyBorder="1" applyAlignment="1">
      <alignment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5" fillId="16" borderId="3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75" fillId="0" borderId="0" xfId="0" applyFont="1"/>
    <xf numFmtId="0" fontId="76" fillId="0" borderId="0" xfId="0" applyFont="1"/>
    <xf numFmtId="0" fontId="30" fillId="0" borderId="7" xfId="0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0" fontId="30" fillId="0" borderId="6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0" fillId="0" borderId="52" xfId="0" applyBorder="1"/>
    <xf numFmtId="0" fontId="0" fillId="0" borderId="52" xfId="0" applyBorder="1" applyAlignment="1">
      <alignment wrapText="1"/>
    </xf>
    <xf numFmtId="0" fontId="71" fillId="0" borderId="10" xfId="0" applyFont="1" applyBorder="1"/>
    <xf numFmtId="0" fontId="2" fillId="0" borderId="51" xfId="0" applyFont="1" applyBorder="1"/>
    <xf numFmtId="0" fontId="2" fillId="0" borderId="52" xfId="0" applyFont="1" applyBorder="1"/>
    <xf numFmtId="0" fontId="2" fillId="0" borderId="52" xfId="0" applyFont="1" applyBorder="1" applyAlignment="1">
      <alignment wrapText="1"/>
    </xf>
    <xf numFmtId="0" fontId="0" fillId="0" borderId="10" xfId="0" applyBorder="1"/>
    <xf numFmtId="0" fontId="2" fillId="0" borderId="51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37" fillId="18" borderId="5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2" fillId="18" borderId="51" xfId="0" applyFont="1" applyFill="1" applyBorder="1"/>
    <xf numFmtId="0" fontId="2" fillId="18" borderId="52" xfId="0" applyFont="1" applyFill="1" applyBorder="1"/>
    <xf numFmtId="0" fontId="2" fillId="19" borderId="72" xfId="0" applyFont="1" applyFill="1" applyBorder="1"/>
    <xf numFmtId="0" fontId="2" fillId="0" borderId="69" xfId="0" applyFont="1" applyBorder="1"/>
    <xf numFmtId="0" fontId="2" fillId="0" borderId="69" xfId="0" applyFont="1" applyBorder="1" applyAlignment="1">
      <alignment wrapText="1"/>
    </xf>
    <xf numFmtId="0" fontId="0" fillId="0" borderId="16" xfId="0" applyBorder="1"/>
    <xf numFmtId="0" fontId="0" fillId="13" borderId="2" xfId="0" applyFill="1" applyBorder="1" applyAlignment="1">
      <alignment horizontal="center"/>
    </xf>
    <xf numFmtId="0" fontId="0" fillId="13" borderId="2" xfId="0" applyFill="1" applyBorder="1"/>
    <xf numFmtId="0" fontId="6" fillId="0" borderId="0" xfId="0" applyFont="1" applyAlignment="1">
      <alignment horizontal="center" vertical="center"/>
    </xf>
    <xf numFmtId="0" fontId="16" fillId="0" borderId="50" xfId="0" applyFont="1" applyBorder="1" applyAlignment="1">
      <alignment horizontal="center" vertical="center"/>
    </xf>
    <xf numFmtId="0" fontId="0" fillId="13" borderId="2" xfId="0" applyFill="1" applyBorder="1" applyAlignment="1">
      <alignment wrapText="1"/>
    </xf>
    <xf numFmtId="164" fontId="3" fillId="0" borderId="0" xfId="0" applyNumberFormat="1" applyFont="1" applyAlignment="1">
      <alignment horizontal="left" vertical="center"/>
    </xf>
    <xf numFmtId="0" fontId="80" fillId="20" borderId="93" xfId="0" applyFont="1" applyFill="1" applyBorder="1" applyAlignment="1">
      <alignment wrapText="1"/>
    </xf>
    <xf numFmtId="0" fontId="80" fillId="20" borderId="93" xfId="0" applyFont="1" applyFill="1" applyBorder="1" applyAlignment="1">
      <alignment shrinkToFit="1"/>
    </xf>
    <xf numFmtId="0" fontId="83" fillId="20" borderId="93" xfId="0" applyFont="1" applyFill="1" applyBorder="1" applyAlignment="1">
      <alignment shrinkToFit="1"/>
    </xf>
    <xf numFmtId="0" fontId="80" fillId="20" borderId="93" xfId="0" applyFont="1" applyFill="1" applyBorder="1" applyAlignment="1">
      <alignment horizontal="center" shrinkToFit="1"/>
    </xf>
    <xf numFmtId="0" fontId="84" fillId="20" borderId="93" xfId="0" applyFont="1" applyFill="1" applyBorder="1" applyAlignment="1">
      <alignment shrinkToFit="1"/>
    </xf>
    <xf numFmtId="0" fontId="84" fillId="20" borderId="93" xfId="0" applyFont="1" applyFill="1" applyBorder="1" applyAlignment="1">
      <alignment horizontal="center" vertical="center" textRotation="180"/>
    </xf>
    <xf numFmtId="0" fontId="84" fillId="20" borderId="93" xfId="0" applyFont="1" applyFill="1" applyBorder="1" applyAlignment="1">
      <alignment horizontal="center" vertical="center" textRotation="180" shrinkToFit="1"/>
    </xf>
    <xf numFmtId="0" fontId="80" fillId="20" borderId="93" xfId="0" applyFont="1" applyFill="1" applyBorder="1" applyAlignment="1">
      <alignment horizontal="left" vertical="top" wrapText="1"/>
    </xf>
    <xf numFmtId="0" fontId="80" fillId="0" borderId="0" xfId="0" applyFont="1"/>
    <xf numFmtId="0" fontId="80" fillId="13" borderId="93" xfId="0" applyFont="1" applyFill="1" applyBorder="1" applyAlignment="1">
      <alignment wrapText="1"/>
    </xf>
    <xf numFmtId="0" fontId="80" fillId="13" borderId="93" xfId="0" applyFont="1" applyFill="1" applyBorder="1" applyAlignment="1">
      <alignment shrinkToFit="1"/>
    </xf>
    <xf numFmtId="0" fontId="83" fillId="13" borderId="93" xfId="0" applyFont="1" applyFill="1" applyBorder="1" applyAlignment="1">
      <alignment shrinkToFit="1"/>
    </xf>
    <xf numFmtId="0" fontId="80" fillId="13" borderId="93" xfId="0" applyFont="1" applyFill="1" applyBorder="1" applyAlignment="1">
      <alignment horizontal="center" shrinkToFit="1"/>
    </xf>
    <xf numFmtId="0" fontId="84" fillId="13" borderId="93" xfId="0" applyFont="1" applyFill="1" applyBorder="1" applyAlignment="1">
      <alignment shrinkToFit="1"/>
    </xf>
    <xf numFmtId="0" fontId="84" fillId="13" borderId="93" xfId="0" applyFont="1" applyFill="1" applyBorder="1" applyAlignment="1">
      <alignment horizontal="center" vertical="center" textRotation="180"/>
    </xf>
    <xf numFmtId="0" fontId="84" fillId="13" borderId="93" xfId="0" applyFont="1" applyFill="1" applyBorder="1" applyAlignment="1">
      <alignment horizontal="center" vertical="center" textRotation="180" shrinkToFit="1"/>
    </xf>
    <xf numFmtId="0" fontId="80" fillId="13" borderId="93" xfId="0" applyFont="1" applyFill="1" applyBorder="1" applyAlignment="1">
      <alignment horizontal="left" vertical="top" wrapText="1"/>
    </xf>
    <xf numFmtId="0" fontId="81" fillId="13" borderId="93" xfId="0" applyFont="1" applyFill="1" applyBorder="1" applyAlignment="1">
      <alignment wrapText="1"/>
    </xf>
    <xf numFmtId="0" fontId="81" fillId="13" borderId="93" xfId="0" applyFont="1" applyFill="1" applyBorder="1" applyAlignment="1">
      <alignment shrinkToFit="1"/>
    </xf>
    <xf numFmtId="0" fontId="81" fillId="13" borderId="93" xfId="0" applyFont="1" applyFill="1" applyBorder="1" applyAlignment="1">
      <alignment horizontal="center" shrinkToFit="1"/>
    </xf>
    <xf numFmtId="0" fontId="81" fillId="13" borderId="93" xfId="0" applyFont="1" applyFill="1" applyBorder="1" applyAlignment="1">
      <alignment horizontal="left" vertical="top" wrapText="1"/>
    </xf>
    <xf numFmtId="0" fontId="81" fillId="0" borderId="0" xfId="0" applyFont="1"/>
    <xf numFmtId="0" fontId="81" fillId="20" borderId="93" xfId="0" applyFont="1" applyFill="1" applyBorder="1" applyAlignment="1">
      <alignment wrapText="1"/>
    </xf>
    <xf numFmtId="0" fontId="81" fillId="20" borderId="93" xfId="0" applyFont="1" applyFill="1" applyBorder="1" applyAlignment="1">
      <alignment shrinkToFit="1"/>
    </xf>
    <xf numFmtId="0" fontId="81" fillId="20" borderId="93" xfId="0" applyFont="1" applyFill="1" applyBorder="1" applyAlignment="1">
      <alignment horizontal="center" shrinkToFit="1"/>
    </xf>
    <xf numFmtId="0" fontId="81" fillId="20" borderId="93" xfId="0" applyFont="1" applyFill="1" applyBorder="1" applyAlignment="1">
      <alignment horizontal="left" vertical="top" wrapText="1"/>
    </xf>
    <xf numFmtId="0" fontId="82" fillId="13" borderId="93" xfId="0" applyFont="1" applyFill="1" applyBorder="1" applyAlignment="1">
      <alignment wrapText="1"/>
    </xf>
    <xf numFmtId="0" fontId="82" fillId="13" borderId="93" xfId="0" applyFont="1" applyFill="1" applyBorder="1" applyAlignment="1">
      <alignment shrinkToFit="1"/>
    </xf>
    <xf numFmtId="0" fontId="82" fillId="13" borderId="93" xfId="0" applyFont="1" applyFill="1" applyBorder="1" applyAlignment="1">
      <alignment horizontal="center" shrinkToFit="1"/>
    </xf>
    <xf numFmtId="0" fontId="82" fillId="13" borderId="93" xfId="0" applyFont="1" applyFill="1" applyBorder="1" applyAlignment="1">
      <alignment horizontal="left" vertical="top" wrapText="1"/>
    </xf>
    <xf numFmtId="0" fontId="82" fillId="0" borderId="0" xfId="0" applyFont="1"/>
    <xf numFmtId="0" fontId="82" fillId="20" borderId="93" xfId="0" applyFont="1" applyFill="1" applyBorder="1" applyAlignment="1">
      <alignment wrapText="1"/>
    </xf>
    <xf numFmtId="0" fontId="82" fillId="20" borderId="93" xfId="0" applyFont="1" applyFill="1" applyBorder="1" applyAlignment="1">
      <alignment shrinkToFit="1"/>
    </xf>
    <xf numFmtId="0" fontId="82" fillId="20" borderId="93" xfId="0" applyFont="1" applyFill="1" applyBorder="1" applyAlignment="1">
      <alignment horizontal="center" shrinkToFit="1"/>
    </xf>
    <xf numFmtId="0" fontId="82" fillId="20" borderId="93" xfId="0" applyFont="1" applyFill="1" applyBorder="1" applyAlignment="1">
      <alignment horizontal="left" vertical="top" wrapText="1"/>
    </xf>
    <xf numFmtId="0" fontId="83" fillId="20" borderId="93" xfId="0" applyFont="1" applyFill="1" applyBorder="1" applyAlignment="1">
      <alignment horizontal="center" shrinkToFit="1"/>
    </xf>
    <xf numFmtId="0" fontId="80" fillId="20" borderId="93" xfId="0" applyFont="1" applyFill="1" applyBorder="1"/>
    <xf numFmtId="0" fontId="83" fillId="20" borderId="93" xfId="0" applyFont="1" applyFill="1" applyBorder="1"/>
    <xf numFmtId="0" fontId="83" fillId="20" borderId="93" xfId="0" applyFont="1" applyFill="1" applyBorder="1" applyAlignment="1">
      <alignment horizontal="center"/>
    </xf>
    <xf numFmtId="0" fontId="84" fillId="20" borderId="93" xfId="0" applyFont="1" applyFill="1" applyBorder="1"/>
    <xf numFmtId="0" fontId="81" fillId="13" borderId="93" xfId="0" applyFont="1" applyFill="1" applyBorder="1"/>
    <xf numFmtId="0" fontId="83" fillId="13" borderId="93" xfId="0" applyFont="1" applyFill="1" applyBorder="1"/>
    <xf numFmtId="0" fontId="81" fillId="13" borderId="93" xfId="0" applyFont="1" applyFill="1" applyBorder="1" applyAlignment="1">
      <alignment horizontal="center"/>
    </xf>
    <xf numFmtId="0" fontId="84" fillId="13" borderId="93" xfId="0" applyFont="1" applyFill="1" applyBorder="1"/>
    <xf numFmtId="0" fontId="81" fillId="20" borderId="93" xfId="0" applyFont="1" applyFill="1" applyBorder="1"/>
    <xf numFmtId="0" fontId="81" fillId="20" borderId="93" xfId="0" applyFont="1" applyFill="1" applyBorder="1" applyAlignment="1">
      <alignment horizontal="center"/>
    </xf>
    <xf numFmtId="164" fontId="47" fillId="6" borderId="0" xfId="0" applyNumberFormat="1" applyFont="1" applyFill="1" applyAlignment="1">
      <alignment horizontal="right" vertical="center"/>
    </xf>
    <xf numFmtId="164" fontId="47" fillId="6" borderId="0" xfId="0" applyNumberFormat="1" applyFont="1" applyFill="1" applyAlignment="1">
      <alignment horizontal="left" vertical="center"/>
    </xf>
    <xf numFmtId="166" fontId="5" fillId="0" borderId="9" xfId="0" applyNumberFormat="1" applyFont="1" applyBorder="1" applyAlignment="1">
      <alignment horizontal="left" wrapText="1"/>
    </xf>
    <xf numFmtId="166" fontId="5" fillId="0" borderId="70" xfId="0" applyNumberFormat="1" applyFont="1" applyBorder="1" applyAlignment="1">
      <alignment horizontal="left" wrapText="1"/>
    </xf>
    <xf numFmtId="166" fontId="2" fillId="0" borderId="52" xfId="0" applyNumberFormat="1" applyFont="1" applyBorder="1" applyAlignment="1">
      <alignment horizontal="left"/>
    </xf>
    <xf numFmtId="166" fontId="2" fillId="0" borderId="51" xfId="0" applyNumberFormat="1" applyFont="1" applyBorder="1" applyAlignment="1">
      <alignment horizontal="left"/>
    </xf>
    <xf numFmtId="166" fontId="2" fillId="0" borderId="52" xfId="0" applyNumberFormat="1" applyFont="1" applyBorder="1" applyAlignment="1">
      <alignment horizontal="left" wrapText="1"/>
    </xf>
    <xf numFmtId="166" fontId="2" fillId="18" borderId="51" xfId="0" applyNumberFormat="1" applyFont="1" applyFill="1" applyBorder="1" applyAlignment="1">
      <alignment horizontal="left"/>
    </xf>
    <xf numFmtId="166" fontId="2" fillId="18" borderId="52" xfId="0" applyNumberFormat="1" applyFont="1" applyFill="1" applyBorder="1" applyAlignment="1">
      <alignment horizontal="left"/>
    </xf>
    <xf numFmtId="166" fontId="78" fillId="18" borderId="51" xfId="0" applyNumberFormat="1" applyFont="1" applyFill="1" applyBorder="1" applyAlignment="1">
      <alignment horizontal="left"/>
    </xf>
    <xf numFmtId="164" fontId="35" fillId="0" borderId="0" xfId="0" applyNumberFormat="1" applyFont="1" applyAlignment="1">
      <alignment horizontal="left"/>
    </xf>
    <xf numFmtId="164" fontId="0" fillId="12" borderId="72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15" borderId="0" xfId="0" applyNumberFormat="1" applyFill="1" applyAlignment="1">
      <alignment horizontal="center"/>
    </xf>
    <xf numFmtId="164" fontId="0" fillId="12" borderId="7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12" borderId="34" xfId="0" applyNumberFormat="1" applyFill="1" applyBorder="1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165" fontId="3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0" fillId="0" borderId="3" xfId="0" applyBorder="1"/>
    <xf numFmtId="0" fontId="13" fillId="5" borderId="1" xfId="0" applyFont="1" applyFill="1" applyBorder="1" applyAlignment="1">
      <alignment horizontal="center" vertical="center"/>
    </xf>
    <xf numFmtId="0" fontId="0" fillId="0" borderId="82" xfId="0" applyBorder="1"/>
    <xf numFmtId="0" fontId="1" fillId="0" borderId="0" xfId="0" applyFont="1"/>
    <xf numFmtId="0" fontId="13" fillId="5" borderId="16" xfId="0" applyFont="1" applyFill="1" applyBorder="1" applyAlignment="1">
      <alignment horizontal="center" vertical="center"/>
    </xf>
    <xf numFmtId="0" fontId="0" fillId="0" borderId="11" xfId="0" applyBorder="1"/>
    <xf numFmtId="0" fontId="0" fillId="0" borderId="7" xfId="0" applyBorder="1"/>
    <xf numFmtId="0" fontId="8" fillId="0" borderId="10" xfId="0" applyFont="1" applyBorder="1" applyAlignment="1">
      <alignment horizontal="right" vertical="center"/>
    </xf>
    <xf numFmtId="0" fontId="0" fillId="0" borderId="14" xfId="0" applyBorder="1"/>
    <xf numFmtId="167" fontId="2" fillId="2" borderId="48" xfId="0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0" xfId="0" applyProtection="1">
      <protection locked="0"/>
    </xf>
    <xf numFmtId="0" fontId="15" fillId="0" borderId="33" xfId="0" applyFont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shrinkToFit="1"/>
    </xf>
    <xf numFmtId="0" fontId="0" fillId="0" borderId="80" xfId="0" applyBorder="1"/>
    <xf numFmtId="0" fontId="3" fillId="6" borderId="26" xfId="0" applyFont="1" applyFill="1" applyBorder="1" applyAlignment="1">
      <alignment horizontal="left" vertical="center" wrapText="1"/>
    </xf>
    <xf numFmtId="0" fontId="0" fillId="0" borderId="31" xfId="0" applyBorder="1"/>
    <xf numFmtId="0" fontId="4" fillId="9" borderId="39" xfId="0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59" xfId="0" applyBorder="1"/>
    <xf numFmtId="0" fontId="35" fillId="0" borderId="40" xfId="0" applyFont="1" applyBorder="1" applyAlignment="1" applyProtection="1">
      <alignment horizontal="center" vertical="center"/>
      <protection locked="0"/>
    </xf>
    <xf numFmtId="0" fontId="0" fillId="0" borderId="40" xfId="0" applyBorder="1" applyProtection="1">
      <protection locked="0"/>
    </xf>
    <xf numFmtId="0" fontId="3" fillId="0" borderId="49" xfId="0" applyFont="1" applyBorder="1" applyAlignment="1" applyProtection="1">
      <alignment horizontal="left" vertical="center" wrapText="1"/>
      <protection locked="0"/>
    </xf>
    <xf numFmtId="0" fontId="0" fillId="0" borderId="81" xfId="0" applyBorder="1" applyProtection="1">
      <protection locked="0"/>
    </xf>
    <xf numFmtId="0" fontId="3" fillId="0" borderId="10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0" fillId="0" borderId="78" xfId="0" applyBorder="1"/>
    <xf numFmtId="0" fontId="8" fillId="0" borderId="18" xfId="0" applyFont="1" applyBorder="1" applyAlignment="1">
      <alignment horizontal="right" vertical="center"/>
    </xf>
    <xf numFmtId="0" fontId="0" fillId="0" borderId="87" xfId="0" applyBorder="1"/>
    <xf numFmtId="0" fontId="3" fillId="0" borderId="2" xfId="0" applyFont="1" applyBorder="1" applyAlignment="1">
      <alignment horizontal="center" vertical="center" shrinkToFit="1"/>
    </xf>
    <xf numFmtId="0" fontId="0" fillId="0" borderId="85" xfId="0" applyBorder="1"/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3" fillId="2" borderId="1" xfId="0" applyFont="1" applyFill="1" applyBorder="1"/>
    <xf numFmtId="0" fontId="7" fillId="2" borderId="6" xfId="0" applyFont="1" applyFill="1" applyBorder="1" applyAlignment="1">
      <alignment horizontal="center" vertical="center"/>
    </xf>
    <xf numFmtId="0" fontId="4" fillId="7" borderId="16" xfId="0" applyFont="1" applyFill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shrinkToFit="1"/>
    </xf>
    <xf numFmtId="0" fontId="13" fillId="5" borderId="26" xfId="0" applyFont="1" applyFill="1" applyBorder="1" applyAlignment="1">
      <alignment horizontal="center" vertical="center"/>
    </xf>
    <xf numFmtId="167" fontId="32" fillId="0" borderId="1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0" fillId="0" borderId="82" xfId="0" applyBorder="1" applyProtection="1">
      <protection locked="0"/>
    </xf>
    <xf numFmtId="0" fontId="3" fillId="6" borderId="2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167" fontId="26" fillId="3" borderId="16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37" fillId="0" borderId="14" xfId="0" applyFont="1" applyBorder="1" applyAlignment="1" applyProtection="1">
      <alignment horizontal="left" vertical="center" wrapText="1"/>
      <protection locked="0"/>
    </xf>
    <xf numFmtId="0" fontId="0" fillId="0" borderId="14" xfId="0" applyBorder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167" fontId="7" fillId="2" borderId="6" xfId="0" applyNumberFormat="1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5" fillId="5" borderId="26" xfId="0" applyFont="1" applyFill="1" applyBorder="1" applyAlignment="1">
      <alignment horizontal="center" vertical="center"/>
    </xf>
    <xf numFmtId="0" fontId="37" fillId="0" borderId="20" xfId="0" applyFont="1" applyBorder="1" applyAlignment="1" applyProtection="1">
      <alignment horizontal="left" vertical="center" wrapText="1"/>
      <protection locked="0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right" vertical="center"/>
    </xf>
    <xf numFmtId="0" fontId="0" fillId="0" borderId="89" xfId="0" applyBorder="1"/>
    <xf numFmtId="0" fontId="8" fillId="2" borderId="24" xfId="0" applyFont="1" applyFill="1" applyBorder="1" applyAlignment="1" applyProtection="1">
      <alignment horizontal="center" vertical="center" wrapText="1"/>
      <protection locked="0"/>
    </xf>
    <xf numFmtId="0" fontId="2" fillId="7" borderId="75" xfId="0" applyFont="1" applyFill="1" applyBorder="1" applyAlignment="1">
      <alignment horizontal="center" vertical="center" wrapText="1"/>
    </xf>
    <xf numFmtId="0" fontId="0" fillId="0" borderId="38" xfId="0" applyBorder="1"/>
    <xf numFmtId="0" fontId="0" fillId="0" borderId="75" xfId="0" applyBorder="1"/>
    <xf numFmtId="0" fontId="0" fillId="7" borderId="0" xfId="0" applyFill="1"/>
    <xf numFmtId="0" fontId="3" fillId="6" borderId="26" xfId="0" applyFont="1" applyFill="1" applyBorder="1" applyAlignment="1">
      <alignment horizontal="right" vertical="center"/>
    </xf>
    <xf numFmtId="0" fontId="79" fillId="7" borderId="83" xfId="0" applyFont="1" applyFill="1" applyBorder="1" applyAlignment="1">
      <alignment horizontal="center" vertical="center" wrapText="1"/>
    </xf>
    <xf numFmtId="0" fontId="0" fillId="0" borderId="76" xfId="0" applyBorder="1"/>
    <xf numFmtId="0" fontId="23" fillId="0" borderId="0" xfId="0" applyFont="1" applyAlignment="1">
      <alignment horizontal="center" vertical="center"/>
    </xf>
    <xf numFmtId="168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5" borderId="22" xfId="0" applyFont="1" applyFill="1" applyBorder="1" applyAlignment="1">
      <alignment horizontal="center" vertical="center"/>
    </xf>
    <xf numFmtId="0" fontId="0" fillId="0" borderId="77" xfId="0" applyBorder="1"/>
    <xf numFmtId="0" fontId="5" fillId="0" borderId="8" xfId="0" applyFont="1" applyBorder="1" applyAlignment="1">
      <alignment horizontal="left" vertical="center"/>
    </xf>
    <xf numFmtId="0" fontId="0" fillId="0" borderId="8" xfId="0" applyBorder="1"/>
    <xf numFmtId="0" fontId="8" fillId="0" borderId="1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0" borderId="26" xfId="0" applyFont="1" applyBorder="1" applyAlignment="1">
      <alignment horizontal="center" vertical="center"/>
    </xf>
    <xf numFmtId="164" fontId="2" fillId="2" borderId="48" xfId="0" applyNumberFormat="1" applyFont="1" applyFill="1" applyBorder="1" applyAlignment="1" applyProtection="1">
      <alignment horizontal="center" vertical="center"/>
      <protection locked="0"/>
    </xf>
    <xf numFmtId="168" fontId="19" fillId="2" borderId="16" xfId="0" applyNumberFormat="1" applyFont="1" applyFill="1" applyBorder="1" applyAlignment="1" applyProtection="1">
      <alignment horizontal="center" vertical="center"/>
      <protection locked="0"/>
    </xf>
    <xf numFmtId="0" fontId="12" fillId="5" borderId="16" xfId="0" applyFont="1" applyFill="1" applyBorder="1" applyAlignment="1">
      <alignment horizontal="center" vertical="center"/>
    </xf>
    <xf numFmtId="0" fontId="0" fillId="0" borderId="84" xfId="0" applyBorder="1"/>
    <xf numFmtId="0" fontId="0" fillId="0" borderId="86" xfId="0" applyBorder="1"/>
    <xf numFmtId="0" fontId="0" fillId="0" borderId="17" xfId="0" applyBorder="1"/>
    <xf numFmtId="0" fontId="0" fillId="0" borderId="88" xfId="0" applyBorder="1"/>
    <xf numFmtId="0" fontId="2" fillId="5" borderId="1" xfId="0" applyFont="1" applyFill="1" applyBorder="1" applyAlignment="1">
      <alignment horizontal="center" vertical="center" wrapText="1"/>
    </xf>
    <xf numFmtId="0" fontId="14" fillId="0" borderId="40" xfId="0" applyFont="1" applyBorder="1" applyAlignment="1" applyProtection="1">
      <alignment horizontal="center" vertical="center" wrapText="1"/>
      <protection locked="0"/>
    </xf>
    <xf numFmtId="0" fontId="37" fillId="0" borderId="45" xfId="0" applyFont="1" applyBorder="1" applyAlignment="1" applyProtection="1">
      <alignment horizontal="left" vertical="center" wrapText="1"/>
      <protection locked="0"/>
    </xf>
    <xf numFmtId="0" fontId="0" fillId="0" borderId="78" xfId="0" applyBorder="1" applyProtection="1">
      <protection locked="0"/>
    </xf>
    <xf numFmtId="0" fontId="14" fillId="9" borderId="39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 applyProtection="1">
      <alignment horizontal="center" vertical="center"/>
      <protection locked="0"/>
    </xf>
    <xf numFmtId="0" fontId="17" fillId="5" borderId="30" xfId="0" applyFont="1" applyFill="1" applyBorder="1" applyAlignment="1">
      <alignment horizontal="center" vertical="center" wrapText="1"/>
    </xf>
    <xf numFmtId="0" fontId="32" fillId="3" borderId="26" xfId="0" applyFont="1" applyFill="1" applyBorder="1" applyAlignment="1">
      <alignment horizontal="right" vertical="center"/>
    </xf>
    <xf numFmtId="49" fontId="17" fillId="7" borderId="16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/>
    </xf>
    <xf numFmtId="0" fontId="30" fillId="6" borderId="26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center" vertical="center" wrapText="1"/>
    </xf>
    <xf numFmtId="0" fontId="31" fillId="8" borderId="16" xfId="0" applyFont="1" applyFill="1" applyBorder="1" applyAlignment="1">
      <alignment horizontal="center" vertical="center"/>
    </xf>
    <xf numFmtId="0" fontId="8" fillId="2" borderId="39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Protection="1">
      <protection locked="0"/>
    </xf>
    <xf numFmtId="0" fontId="3" fillId="0" borderId="46" xfId="0" applyFont="1" applyBorder="1" applyAlignment="1" applyProtection="1">
      <alignment horizontal="left" vertical="center" wrapText="1"/>
      <protection locked="0"/>
    </xf>
    <xf numFmtId="0" fontId="0" fillId="0" borderId="79" xfId="0" applyBorder="1" applyProtection="1">
      <protection locked="0"/>
    </xf>
    <xf numFmtId="0" fontId="3" fillId="0" borderId="33" xfId="0" applyFont="1" applyBorder="1" applyAlignment="1">
      <alignment vertical="center"/>
    </xf>
    <xf numFmtId="0" fontId="17" fillId="5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wrapText="1"/>
    </xf>
    <xf numFmtId="0" fontId="17" fillId="5" borderId="2" xfId="0" applyFont="1" applyFill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0" fontId="12" fillId="5" borderId="31" xfId="0" applyFont="1" applyFill="1" applyBorder="1" applyAlignment="1">
      <alignment horizontal="center" vertical="center"/>
    </xf>
    <xf numFmtId="0" fontId="33" fillId="7" borderId="7" xfId="0" applyFont="1" applyFill="1" applyBorder="1" applyAlignment="1">
      <alignment vertical="center"/>
    </xf>
    <xf numFmtId="0" fontId="3" fillId="2" borderId="6" xfId="0" applyFont="1" applyFill="1" applyBorder="1"/>
    <xf numFmtId="0" fontId="3" fillId="7" borderId="11" xfId="0" applyFont="1" applyFill="1" applyBorder="1" applyAlignment="1">
      <alignment horizontal="right" vertical="center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0" fontId="12" fillId="5" borderId="22" xfId="0" applyFont="1" applyFill="1" applyBorder="1" applyAlignment="1">
      <alignment horizontal="center" vertical="center" wrapText="1"/>
    </xf>
    <xf numFmtId="0" fontId="3" fillId="0" borderId="48" xfId="0" applyFont="1" applyBorder="1" applyAlignment="1" applyProtection="1">
      <alignment horizontal="left" vertical="center" wrapText="1"/>
      <protection locked="0"/>
    </xf>
    <xf numFmtId="0" fontId="3" fillId="6" borderId="33" xfId="0" applyFont="1" applyFill="1" applyBorder="1" applyAlignment="1">
      <alignment horizontal="left" vertical="center"/>
    </xf>
    <xf numFmtId="0" fontId="28" fillId="8" borderId="16" xfId="0" applyFont="1" applyFill="1" applyBorder="1" applyAlignment="1">
      <alignment horizontal="center" vertical="center"/>
    </xf>
    <xf numFmtId="167" fontId="3" fillId="0" borderId="1" xfId="0" applyNumberFormat="1" applyFont="1" applyBorder="1"/>
    <xf numFmtId="0" fontId="3" fillId="0" borderId="47" xfId="0" applyFont="1" applyBorder="1" applyAlignment="1" applyProtection="1">
      <alignment horizontal="left" vertical="center" wrapText="1"/>
      <protection locked="0"/>
    </xf>
    <xf numFmtId="0" fontId="0" fillId="0" borderId="80" xfId="0" applyBorder="1" applyProtection="1">
      <protection locked="0"/>
    </xf>
    <xf numFmtId="0" fontId="4" fillId="0" borderId="1" xfId="0" applyFont="1" applyBorder="1" applyAlignment="1">
      <alignment horizontal="left" vertical="center"/>
    </xf>
    <xf numFmtId="0" fontId="3" fillId="2" borderId="16" xfId="0" applyFont="1" applyFill="1" applyBorder="1" applyAlignment="1">
      <alignment vertical="center"/>
    </xf>
    <xf numFmtId="0" fontId="28" fillId="8" borderId="16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top"/>
    </xf>
    <xf numFmtId="0" fontId="7" fillId="2" borderId="5" xfId="0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left" vertical="top"/>
    </xf>
    <xf numFmtId="0" fontId="2" fillId="2" borderId="42" xfId="0" applyFont="1" applyFill="1" applyBorder="1" applyAlignment="1" applyProtection="1">
      <alignment horizontal="center" vertical="center" wrapText="1"/>
      <protection locked="0"/>
    </xf>
    <xf numFmtId="0" fontId="0" fillId="0" borderId="77" xfId="0" applyBorder="1" applyProtection="1">
      <protection locked="0"/>
    </xf>
    <xf numFmtId="0" fontId="12" fillId="5" borderId="4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top"/>
    </xf>
    <xf numFmtId="0" fontId="27" fillId="2" borderId="16" xfId="0" applyFont="1" applyFill="1" applyBorder="1" applyAlignment="1">
      <alignment horizontal="center" vertical="center"/>
    </xf>
    <xf numFmtId="164" fontId="9" fillId="0" borderId="11" xfId="0" applyNumberFormat="1" applyFont="1" applyBorder="1" applyAlignment="1">
      <alignment horizontal="right" vertical="center"/>
    </xf>
    <xf numFmtId="0" fontId="20" fillId="3" borderId="11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0" fillId="7" borderId="75" xfId="0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73" xfId="0" applyBorder="1"/>
    <xf numFmtId="0" fontId="0" fillId="0" borderId="63" xfId="0" applyBorder="1"/>
    <xf numFmtId="0" fontId="0" fillId="0" borderId="74" xfId="0" applyBorder="1"/>
    <xf numFmtId="0" fontId="18" fillId="0" borderId="2" xfId="0" applyFont="1" applyBorder="1" applyAlignment="1">
      <alignment horizontal="center" vertical="center" shrinkToFit="1"/>
    </xf>
    <xf numFmtId="167" fontId="35" fillId="0" borderId="19" xfId="0" applyNumberFormat="1" applyFont="1" applyBorder="1" applyAlignment="1" applyProtection="1">
      <alignment horizontal="center" vertical="center"/>
      <protection locked="0"/>
    </xf>
    <xf numFmtId="0" fontId="16" fillId="12" borderId="2" xfId="0" applyFont="1" applyFill="1" applyBorder="1" applyAlignment="1">
      <alignment horizontal="center" vertical="center" wrapText="1"/>
    </xf>
    <xf numFmtId="0" fontId="0" fillId="0" borderId="90" xfId="0" applyBorder="1"/>
    <xf numFmtId="0" fontId="16" fillId="0" borderId="50" xfId="0" applyFont="1" applyBorder="1" applyAlignment="1">
      <alignment horizontal="left" vertical="center" wrapText="1"/>
    </xf>
    <xf numFmtId="0" fontId="0" fillId="0" borderId="91" xfId="0" applyBorder="1"/>
    <xf numFmtId="0" fontId="16" fillId="0" borderId="50" xfId="0" applyFont="1" applyBorder="1" applyAlignment="1">
      <alignment horizontal="left" wrapText="1"/>
    </xf>
    <xf numFmtId="0" fontId="16" fillId="12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10" borderId="2" xfId="0" applyFill="1" applyBorder="1"/>
    <xf numFmtId="0" fontId="0" fillId="11" borderId="2" xfId="0" applyFill="1" applyBorder="1"/>
    <xf numFmtId="0" fontId="41" fillId="0" borderId="2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/>
    </xf>
    <xf numFmtId="0" fontId="16" fillId="0" borderId="50" xfId="0" applyFont="1" applyBorder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6" fillId="0" borderId="1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/>
    </xf>
    <xf numFmtId="0" fontId="19" fillId="0" borderId="2" xfId="0" applyFont="1" applyBorder="1" applyAlignment="1">
      <alignment horizontal="center" vertical="center" shrinkToFit="1"/>
    </xf>
    <xf numFmtId="0" fontId="44" fillId="0" borderId="2" xfId="0" applyFont="1" applyBorder="1" applyAlignment="1" applyProtection="1">
      <alignment horizontal="center" vertical="center" wrapText="1"/>
      <protection locked="0"/>
    </xf>
    <xf numFmtId="0" fontId="0" fillId="0" borderId="84" xfId="0" applyBorder="1" applyProtection="1">
      <protection locked="0"/>
    </xf>
    <xf numFmtId="0" fontId="0" fillId="0" borderId="8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87" xfId="0" applyBorder="1" applyProtection="1">
      <protection locked="0"/>
    </xf>
    <xf numFmtId="0" fontId="0" fillId="0" borderId="88" xfId="0" applyBorder="1" applyProtection="1">
      <protection locked="0"/>
    </xf>
    <xf numFmtId="0" fontId="16" fillId="0" borderId="10" xfId="0" applyFont="1" applyBorder="1" applyAlignment="1">
      <alignment horizontal="center"/>
    </xf>
    <xf numFmtId="0" fontId="16" fillId="0" borderId="53" xfId="0" applyFont="1" applyBorder="1" applyAlignment="1">
      <alignment horizontal="left"/>
    </xf>
    <xf numFmtId="0" fontId="19" fillId="6" borderId="19" xfId="0" applyFont="1" applyFill="1" applyBorder="1" applyAlignment="1">
      <alignment horizontal="center" vertical="center"/>
    </xf>
    <xf numFmtId="0" fontId="0" fillId="0" borderId="0" xfId="0"/>
    <xf numFmtId="0" fontId="61" fillId="9" borderId="10" xfId="0" applyFont="1" applyFill="1" applyBorder="1" applyAlignment="1" applyProtection="1">
      <alignment horizontal="center" vertical="center" shrinkToFit="1"/>
      <protection locked="0"/>
    </xf>
    <xf numFmtId="0" fontId="19" fillId="6" borderId="10" xfId="0" applyFont="1" applyFill="1" applyBorder="1" applyAlignment="1">
      <alignment horizontal="center" vertical="center" wrapText="1"/>
    </xf>
    <xf numFmtId="0" fontId="59" fillId="6" borderId="8" xfId="0" applyFont="1" applyFill="1" applyBorder="1" applyAlignment="1">
      <alignment horizontal="left" vertical="center"/>
    </xf>
    <xf numFmtId="0" fontId="51" fillId="6" borderId="8" xfId="0" applyFont="1" applyFill="1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58" fillId="9" borderId="14" xfId="0" applyFont="1" applyFill="1" applyBorder="1" applyAlignment="1">
      <alignment horizontal="center" vertical="center" wrapText="1"/>
    </xf>
    <xf numFmtId="0" fontId="46" fillId="6" borderId="58" xfId="0" applyFont="1" applyFill="1" applyBorder="1" applyAlignment="1">
      <alignment horizontal="left" vertical="center"/>
    </xf>
    <xf numFmtId="0" fontId="19" fillId="6" borderId="10" xfId="0" applyFont="1" applyFill="1" applyBorder="1" applyAlignment="1">
      <alignment horizontal="center" vertical="center"/>
    </xf>
    <xf numFmtId="0" fontId="59" fillId="6" borderId="8" xfId="0" applyFont="1" applyFill="1" applyBorder="1" applyAlignment="1">
      <alignment horizontal="left" vertical="center" wrapText="1"/>
    </xf>
    <xf numFmtId="0" fontId="55" fillId="6" borderId="67" xfId="0" applyFont="1" applyFill="1" applyBorder="1" applyAlignment="1">
      <alignment horizontal="right" vertical="center"/>
    </xf>
    <xf numFmtId="0" fontId="57" fillId="9" borderId="14" xfId="0" applyFont="1" applyFill="1" applyBorder="1" applyAlignment="1">
      <alignment horizontal="center" vertical="center"/>
    </xf>
    <xf numFmtId="0" fontId="46" fillId="6" borderId="16" xfId="0" applyFont="1" applyFill="1" applyBorder="1" applyAlignment="1">
      <alignment horizontal="right" vertical="center"/>
    </xf>
    <xf numFmtId="0" fontId="46" fillId="6" borderId="10" xfId="0" applyFont="1" applyFill="1" applyBorder="1" applyAlignment="1">
      <alignment horizontal="right" vertical="center"/>
    </xf>
    <xf numFmtId="0" fontId="77" fillId="17" borderId="52" xfId="0" applyFont="1" applyFill="1" applyBorder="1" applyAlignment="1">
      <alignment horizontal="center"/>
    </xf>
    <xf numFmtId="0" fontId="0" fillId="0" borderId="51" xfId="0" applyBorder="1"/>
    <xf numFmtId="0" fontId="30" fillId="15" borderId="10" xfId="0" applyFont="1" applyFill="1" applyBorder="1" applyAlignment="1">
      <alignment horizontal="center"/>
    </xf>
    <xf numFmtId="0" fontId="41" fillId="0" borderId="0" xfId="0" applyFont="1" applyAlignment="1">
      <alignment horizontal="left"/>
    </xf>
    <xf numFmtId="0" fontId="30" fillId="2" borderId="14" xfId="0" applyFont="1" applyFill="1" applyBorder="1" applyAlignment="1">
      <alignment horizontal="center"/>
    </xf>
    <xf numFmtId="0" fontId="30" fillId="0" borderId="16" xfId="0" applyFont="1" applyBorder="1" applyAlignment="1">
      <alignment horizontal="center"/>
    </xf>
    <xf numFmtId="165" fontId="59" fillId="6" borderId="10" xfId="0" applyNumberFormat="1" applyFont="1" applyFill="1" applyBorder="1" applyAlignment="1">
      <alignment horizontal="center" vertical="center" wrapText="1"/>
    </xf>
    <xf numFmtId="0" fontId="59" fillId="6" borderId="10" xfId="0" applyFont="1" applyFill="1" applyBorder="1" applyAlignment="1">
      <alignment horizontal="center" vertical="center" wrapText="1"/>
    </xf>
    <xf numFmtId="0" fontId="63" fillId="9" borderId="10" xfId="0" applyFont="1" applyFill="1" applyBorder="1" applyAlignment="1">
      <alignment horizontal="center" vertical="center" wrapText="1"/>
    </xf>
    <xf numFmtId="165" fontId="66" fillId="6" borderId="71" xfId="0" applyNumberFormat="1" applyFont="1" applyFill="1" applyBorder="1" applyAlignment="1">
      <alignment horizontal="center" vertical="center" wrapText="1"/>
    </xf>
    <xf numFmtId="0" fontId="0" fillId="0" borderId="92" xfId="0" applyBorder="1"/>
    <xf numFmtId="164" fontId="47" fillId="6" borderId="11" xfId="0" applyNumberFormat="1" applyFont="1" applyFill="1" applyBorder="1" applyAlignment="1">
      <alignment horizontal="right" vertical="center"/>
    </xf>
    <xf numFmtId="0" fontId="19" fillId="6" borderId="19" xfId="0" applyFont="1" applyFill="1" applyBorder="1" applyAlignment="1">
      <alignment horizontal="center" vertical="center" wrapText="1"/>
    </xf>
    <xf numFmtId="0" fontId="46" fillId="6" borderId="67" xfId="0" applyFont="1" applyFill="1" applyBorder="1" applyAlignment="1">
      <alignment horizontal="right" vertical="center"/>
    </xf>
    <xf numFmtId="0" fontId="65" fillId="12" borderId="71" xfId="0" applyFont="1" applyFill="1" applyBorder="1" applyAlignment="1">
      <alignment horizontal="center" vertical="center" wrapText="1"/>
    </xf>
    <xf numFmtId="164" fontId="47" fillId="6" borderId="11" xfId="0" applyNumberFormat="1" applyFont="1" applyFill="1" applyBorder="1" applyAlignment="1">
      <alignment horizontal="left" vertical="center"/>
    </xf>
    <xf numFmtId="0" fontId="41" fillId="3" borderId="0" xfId="0" applyFont="1" applyFill="1" applyAlignment="1">
      <alignment horizontal="center" vertical="center"/>
    </xf>
    <xf numFmtId="0" fontId="50" fillId="6" borderId="11" xfId="0" applyFont="1" applyFill="1" applyBorder="1" applyAlignment="1">
      <alignment horizontal="center" wrapText="1"/>
    </xf>
    <xf numFmtId="0" fontId="19" fillId="6" borderId="39" xfId="0" applyFont="1" applyFill="1" applyBorder="1" applyAlignment="1">
      <alignment horizontal="center" vertical="center" wrapText="1"/>
    </xf>
    <xf numFmtId="0" fontId="48" fillId="14" borderId="2" xfId="0" applyFont="1" applyFill="1" applyBorder="1" applyAlignment="1" applyProtection="1">
      <alignment horizontal="center" vertical="center" wrapText="1"/>
      <protection locked="0"/>
    </xf>
    <xf numFmtId="0" fontId="53" fillId="6" borderId="0" xfId="0" applyFont="1" applyFill="1" applyAlignment="1">
      <alignment horizontal="left" vertical="center"/>
    </xf>
    <xf numFmtId="0" fontId="46" fillId="6" borderId="7" xfId="0" applyFont="1" applyFill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18545175" cy="664966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(5)%20Tabelle%20zur%20Anmeldung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(7)%20Anh&#228;nge%20(Pl&#228;ne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5) Tabelle zur Anmeldung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7) Anhänge (Pläne)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_Anmeldefristen" displayName="Tab_Anmeldefristen" ref="Q5:AB11" totalsRowShown="0">
  <autoFilter ref="Q5:AB11" xr:uid="{00000000-0009-0000-0100-000001000000}"/>
  <tableColumns count="12">
    <tableColumn id="1" xr3:uid="{00000000-0010-0000-0000-000001000000}" name="Maßnahmenart"/>
    <tableColumn id="2" xr3:uid="{00000000-0010-0000-0000-000002000000}" name="gepl. Baubeginn"/>
    <tableColumn id="3" xr3:uid="{00000000-0010-0000-0000-000003000000}" name="Vorlauf für Anmeldung [Anz. Tage]"/>
    <tableColumn id="4" xr3:uid="{00000000-0010-0000-0000-000004000000}" name="Vorlauf [Wochen]"/>
    <tableColumn id="5" xr3:uid="{00000000-0010-0000-0000-000005000000}" name="Rückwärtsrechn. [Datum]"/>
    <tableColumn id="6" xr3:uid="{00000000-0010-0000-0000-000006000000}" name="Wochentag"/>
    <tableColumn id="7" xr3:uid="{00000000-0010-0000-0000-000007000000}" name="Rückwärtsrechnung [Datum] Korrekturtag falls Sa oder So"/>
    <tableColumn id="8" xr3:uid="{00000000-0010-0000-0000-000008000000}" name="Anmeldedatum"/>
    <tableColumn id="9" xr3:uid="{00000000-0010-0000-0000-000009000000}" name="Baubeginn fristgerecht [Datum]"/>
    <tableColumn id="10" xr3:uid="{00000000-0010-0000-0000-00000A000000}" name=" Wochentag"/>
    <tableColumn id="11" xr3:uid="{00000000-0010-0000-0000-00000B000000}" name="Baubeginn fristgerecht [Datum] Ausgabedatum"/>
    <tableColumn id="12" xr3:uid="{00000000-0010-0000-0000-00000C000000}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BBB59"/>
    <pageSetUpPr fitToPage="1"/>
  </sheetPr>
  <dimension ref="A1:AMJ77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min="1" max="4" width="3.85546875" style="1" customWidth="1"/>
    <col min="5" max="5" width="5" style="1" customWidth="1"/>
    <col min="6" max="45" width="3.85546875" style="1" customWidth="1"/>
    <col min="46" max="46" width="6.140625" style="1" customWidth="1"/>
    <col min="47" max="61" width="3.85546875" style="1" customWidth="1"/>
    <col min="62" max="62" width="5.140625" style="1" customWidth="1"/>
    <col min="63" max="63" width="11.5703125" style="1" customWidth="1"/>
    <col min="64" max="69" width="3.85546875" style="1" customWidth="1"/>
    <col min="70" max="73" width="4.5703125" style="1" customWidth="1"/>
    <col min="74" max="80" width="3.85546875" style="1" customWidth="1"/>
    <col min="81" max="85" width="4.5703125" style="1" customWidth="1"/>
    <col min="86" max="86" width="5.7109375" style="1" customWidth="1"/>
    <col min="87" max="88" width="4.5703125" style="1" customWidth="1"/>
    <col min="89" max="89" width="26.140625" style="1" customWidth="1"/>
    <col min="90" max="91" width="4.5703125" style="1" customWidth="1"/>
    <col min="92" max="141" width="14.42578125" style="2" customWidth="1"/>
    <col min="142" max="1024" width="13.28515625" style="3" customWidth="1"/>
  </cols>
  <sheetData>
    <row r="1" spans="1:91" ht="15.75" customHeight="1">
      <c r="A1" s="414" t="s">
        <v>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94"/>
      <c r="AL1" s="294"/>
      <c r="AM1" s="4"/>
      <c r="AN1" s="223" t="s">
        <v>1</v>
      </c>
      <c r="AO1" s="293" t="s">
        <v>2</v>
      </c>
      <c r="AP1" s="294"/>
      <c r="AQ1" s="294"/>
      <c r="AR1" s="294"/>
      <c r="AS1" s="294"/>
      <c r="AT1" s="294"/>
      <c r="AU1" s="294"/>
      <c r="AV1" s="5"/>
      <c r="AW1" s="6"/>
      <c r="AX1" s="352" t="s">
        <v>3</v>
      </c>
      <c r="AY1" s="353"/>
      <c r="AZ1" s="353"/>
      <c r="BA1" s="331">
        <v>310409</v>
      </c>
      <c r="BB1" s="311"/>
      <c r="BC1" s="311"/>
      <c r="BD1" s="311"/>
      <c r="BE1" s="311"/>
      <c r="BF1" s="311"/>
      <c r="BG1" s="311"/>
      <c r="BH1" s="311"/>
      <c r="BI1" s="7"/>
      <c r="BJ1" s="352" t="s">
        <v>4</v>
      </c>
      <c r="BK1" s="353"/>
      <c r="BL1" s="353"/>
      <c r="BM1" s="353"/>
      <c r="BN1" s="353"/>
      <c r="BO1" s="353"/>
      <c r="BP1" s="353"/>
      <c r="BQ1" s="353"/>
      <c r="BR1" s="353"/>
      <c r="BS1" s="353"/>
      <c r="BT1" s="353"/>
      <c r="BU1" s="346">
        <v>45852.742407407408</v>
      </c>
      <c r="BV1" s="311"/>
      <c r="BW1" s="311"/>
      <c r="BX1" s="311"/>
      <c r="BY1" s="329" t="s">
        <v>5</v>
      </c>
      <c r="BZ1" s="294"/>
      <c r="CA1" s="294"/>
      <c r="CB1" s="294"/>
      <c r="CC1" s="294"/>
      <c r="CD1" s="294"/>
      <c r="CE1" s="294"/>
      <c r="CF1" s="294"/>
      <c r="CG1" s="294"/>
      <c r="CH1" s="294"/>
      <c r="CI1" s="418" t="s">
        <v>6</v>
      </c>
      <c r="CJ1" s="353"/>
      <c r="CK1" s="8"/>
      <c r="CL1" s="9"/>
      <c r="CM1" s="9"/>
    </row>
    <row r="2" spans="1:91" ht="15.75" customHeight="1">
      <c r="A2" s="296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  <c r="AD2" s="297"/>
      <c r="AE2" s="297"/>
      <c r="AF2" s="297"/>
      <c r="AG2" s="297"/>
      <c r="AH2" s="297"/>
      <c r="AI2" s="297"/>
      <c r="AJ2" s="297"/>
      <c r="AK2" s="297"/>
      <c r="AL2" s="297"/>
      <c r="AM2" s="10"/>
      <c r="AN2" s="223" t="s">
        <v>1</v>
      </c>
      <c r="AO2" s="366" t="s">
        <v>7</v>
      </c>
      <c r="AP2" s="367"/>
      <c r="AQ2" s="367"/>
      <c r="AR2" s="367"/>
      <c r="AS2" s="367"/>
      <c r="AT2" s="367"/>
      <c r="AU2" s="367"/>
      <c r="AV2" s="11"/>
      <c r="AW2" s="12"/>
      <c r="AX2" s="369" t="s">
        <v>8</v>
      </c>
      <c r="AY2" s="302"/>
      <c r="AZ2" s="302"/>
      <c r="BA2" s="302"/>
      <c r="BB2" s="302"/>
      <c r="BC2" s="302"/>
      <c r="BD2" s="331">
        <v>2027</v>
      </c>
      <c r="BE2" s="311"/>
      <c r="BF2" s="311"/>
      <c r="BG2" s="311"/>
      <c r="BH2" s="311"/>
      <c r="BI2" s="9"/>
      <c r="BJ2" s="369" t="s">
        <v>9</v>
      </c>
      <c r="BK2" s="302"/>
      <c r="BL2" s="302"/>
      <c r="BM2" s="302"/>
      <c r="BN2" s="302"/>
      <c r="BO2" s="302"/>
      <c r="BP2" s="302"/>
      <c r="BQ2" s="302"/>
      <c r="BR2" s="302"/>
      <c r="BS2" s="302"/>
      <c r="BT2" s="302"/>
      <c r="BU2" s="346">
        <v>45852.742407407408</v>
      </c>
      <c r="BV2" s="311"/>
      <c r="BW2" s="311"/>
      <c r="BX2" s="311"/>
      <c r="BY2" s="3"/>
      <c r="BZ2" s="9"/>
      <c r="CA2" s="13"/>
      <c r="CB2" s="13"/>
      <c r="CC2" s="13"/>
      <c r="CD2" s="13"/>
      <c r="CE2" s="13"/>
      <c r="CF2" s="13"/>
      <c r="CG2" s="13"/>
      <c r="CH2" s="13"/>
      <c r="CI2" s="14"/>
      <c r="CJ2" s="15"/>
      <c r="CK2" s="8"/>
      <c r="CL2" s="9"/>
      <c r="CM2" s="9"/>
    </row>
    <row r="3" spans="1:91" ht="15" customHeight="1">
      <c r="A3" s="417" t="s">
        <v>10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  <c r="AR3" s="16"/>
      <c r="AS3" s="16"/>
      <c r="AT3" s="16"/>
      <c r="AU3" s="16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301" t="s">
        <v>11</v>
      </c>
      <c r="BP3" s="302"/>
      <c r="BQ3" s="302"/>
      <c r="BR3" s="302"/>
      <c r="BS3" s="302"/>
      <c r="BT3" s="302"/>
      <c r="BU3" s="302"/>
      <c r="BV3" s="302"/>
      <c r="BW3" s="302"/>
      <c r="BX3" s="302"/>
      <c r="BY3" s="302"/>
      <c r="BZ3" s="302"/>
      <c r="CA3" s="302"/>
      <c r="CB3" s="302"/>
      <c r="CC3" s="302"/>
      <c r="CD3" s="302"/>
      <c r="CE3" s="302"/>
      <c r="CF3" s="302"/>
      <c r="CG3" s="302"/>
      <c r="CH3" s="302"/>
      <c r="CI3" s="302"/>
      <c r="CJ3" s="302"/>
      <c r="CK3" s="18"/>
      <c r="CL3" s="19"/>
      <c r="CM3" s="19"/>
    </row>
    <row r="4" spans="1:91" ht="15" customHeight="1">
      <c r="A4" s="426" t="s">
        <v>12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299"/>
      <c r="AQ4" s="299"/>
      <c r="AR4" s="428" t="str">
        <f>IF(OR(BB37="A",BB37="B",BB37="B(O)"),"Anforderung BBZR:","-")</f>
        <v>Anforderung BBZR:</v>
      </c>
      <c r="AS4" s="299"/>
      <c r="AT4" s="299"/>
      <c r="AU4" s="299"/>
      <c r="AV4" s="299"/>
      <c r="AW4" s="299"/>
      <c r="AX4" s="299"/>
      <c r="AY4" s="299"/>
      <c r="AZ4" s="299"/>
      <c r="BA4" s="299"/>
      <c r="BB4" s="299"/>
      <c r="BC4" s="299"/>
      <c r="BD4" s="299"/>
      <c r="BE4" s="401">
        <f>IFERROR(IF(OR(BB37="A",BB37="B",BB37="B(O)",BB37="B(J)"),BN37+13,""),"--")</f>
        <v>46217.875</v>
      </c>
      <c r="BF4" s="299"/>
      <c r="BG4" s="299"/>
      <c r="BH4" s="299"/>
      <c r="BI4" s="299"/>
      <c r="BJ4" s="299"/>
      <c r="BK4" s="299"/>
      <c r="BL4" s="299"/>
      <c r="BM4" s="299"/>
      <c r="BN4" s="299"/>
      <c r="BO4" s="368" t="s">
        <v>13</v>
      </c>
      <c r="BP4" s="299"/>
      <c r="BQ4" s="299"/>
      <c r="BR4" s="299"/>
      <c r="BS4" s="299"/>
      <c r="BT4" s="299"/>
      <c r="BU4" s="299"/>
      <c r="BV4" s="299"/>
      <c r="BW4" s="299"/>
      <c r="BX4" s="299"/>
      <c r="BY4" s="299"/>
      <c r="BZ4" s="299"/>
      <c r="CA4" s="299"/>
      <c r="CB4" s="299"/>
      <c r="CC4" s="299"/>
      <c r="CD4" s="299"/>
      <c r="CE4" s="299"/>
      <c r="CF4" s="299"/>
      <c r="CG4" s="299"/>
      <c r="CH4" s="299"/>
      <c r="CI4" s="299"/>
      <c r="CJ4" s="299"/>
      <c r="CK4" s="18"/>
      <c r="CL4" s="19"/>
      <c r="CM4" s="19"/>
    </row>
    <row r="5" spans="1:91" ht="15" customHeight="1">
      <c r="A5" s="421" t="s">
        <v>14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297"/>
      <c r="BN5" s="297"/>
      <c r="BO5" s="324" t="s">
        <v>15</v>
      </c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18"/>
      <c r="CL5" s="19"/>
      <c r="CM5" s="19"/>
    </row>
    <row r="6" spans="1:91" ht="13.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L6" s="21"/>
      <c r="CM6" s="21"/>
    </row>
    <row r="7" spans="1:91" ht="20.25" customHeight="1">
      <c r="A7" s="432" t="s">
        <v>16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  <c r="BD7" s="294"/>
      <c r="BE7" s="294"/>
      <c r="BF7" s="294"/>
      <c r="BG7" s="294"/>
      <c r="BH7" s="294"/>
      <c r="BI7" s="294"/>
      <c r="BJ7" s="294"/>
      <c r="BK7" s="294"/>
      <c r="BL7" s="294"/>
      <c r="BM7" s="294"/>
      <c r="BN7" s="294"/>
      <c r="BO7" s="294"/>
      <c r="BP7" s="294"/>
      <c r="BQ7" s="294"/>
      <c r="BR7" s="294"/>
      <c r="BS7" s="294"/>
      <c r="BT7" s="294"/>
      <c r="BU7" s="294"/>
      <c r="BV7" s="294"/>
      <c r="BW7" s="294"/>
      <c r="BX7" s="294"/>
      <c r="BY7" s="294"/>
      <c r="BZ7" s="294"/>
      <c r="CA7" s="294"/>
      <c r="CB7" s="294"/>
      <c r="CC7" s="294"/>
      <c r="CD7" s="294"/>
      <c r="CE7" s="294"/>
      <c r="CF7" s="294"/>
      <c r="CG7" s="294"/>
      <c r="CH7" s="294"/>
      <c r="CI7" s="294"/>
      <c r="CJ7" s="294"/>
      <c r="CK7" s="22"/>
      <c r="CL7" s="23"/>
      <c r="CM7" s="23"/>
    </row>
    <row r="8" spans="1:91" ht="20.25" customHeight="1">
      <c r="A8" s="296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2"/>
    </row>
    <row r="9" spans="1:91" ht="15.75" customHeight="1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7"/>
      <c r="CK9" s="9"/>
      <c r="CL9" s="9"/>
      <c r="CM9" s="9"/>
    </row>
    <row r="10" spans="1:91" ht="18" customHeight="1">
      <c r="A10" s="364" t="s">
        <v>17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28"/>
      <c r="S10" s="389" t="s">
        <v>18</v>
      </c>
      <c r="T10" s="294"/>
      <c r="U10" s="294"/>
      <c r="V10" s="294"/>
      <c r="W10" s="294"/>
      <c r="X10" s="294"/>
      <c r="Y10" s="294"/>
      <c r="Z10" s="294"/>
      <c r="AA10" s="294"/>
      <c r="AB10" s="354" t="s">
        <v>19</v>
      </c>
      <c r="AC10" s="337"/>
      <c r="AD10" s="337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337"/>
      <c r="BL10" s="337"/>
      <c r="BM10" s="337"/>
      <c r="BN10" s="337"/>
      <c r="BO10" s="378" t="s">
        <v>20</v>
      </c>
      <c r="BP10" s="294"/>
      <c r="BQ10" s="294"/>
      <c r="BR10" s="294"/>
      <c r="BS10" s="294"/>
      <c r="BT10" s="354"/>
      <c r="BU10" s="337"/>
      <c r="BV10" s="337"/>
      <c r="BW10" s="337"/>
      <c r="BX10" s="337"/>
      <c r="BY10" s="337"/>
      <c r="BZ10" s="337"/>
      <c r="CA10" s="337"/>
      <c r="CB10" s="337"/>
      <c r="CC10" s="337"/>
      <c r="CD10" s="337"/>
      <c r="CE10" s="337"/>
      <c r="CF10" s="337"/>
      <c r="CG10" s="337"/>
      <c r="CH10" s="337"/>
      <c r="CI10" s="337"/>
      <c r="CJ10" s="337"/>
      <c r="CK10" s="29"/>
      <c r="CL10" s="3"/>
      <c r="CM10" s="30"/>
    </row>
    <row r="11" spans="1:91" ht="22.5" customHeight="1">
      <c r="A11" s="313"/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8"/>
      <c r="S11" s="296"/>
      <c r="T11" s="297"/>
      <c r="U11" s="297"/>
      <c r="V11" s="297"/>
      <c r="W11" s="297"/>
      <c r="X11" s="297"/>
      <c r="Y11" s="297"/>
      <c r="Z11" s="297"/>
      <c r="AA11" s="297"/>
      <c r="AB11" s="307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296"/>
      <c r="BP11" s="297"/>
      <c r="BQ11" s="297"/>
      <c r="BR11" s="297"/>
      <c r="BS11" s="297"/>
      <c r="BT11" s="307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29"/>
      <c r="CL11" s="3"/>
      <c r="CM11" s="30"/>
    </row>
    <row r="12" spans="1:91" ht="12" customHeight="1">
      <c r="A12" s="359" t="s">
        <v>21</v>
      </c>
      <c r="B12" s="299"/>
      <c r="C12" s="299"/>
      <c r="D12" s="299"/>
      <c r="E12" s="305" t="s">
        <v>22</v>
      </c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28"/>
      <c r="S12" s="31"/>
      <c r="T12" s="31"/>
      <c r="U12" s="31"/>
      <c r="V12" s="31"/>
      <c r="W12" s="31"/>
      <c r="X12" s="31"/>
      <c r="Y12" s="31"/>
      <c r="Z12" s="31"/>
      <c r="AA12" s="31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3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4"/>
      <c r="CK12" s="29"/>
      <c r="CL12" s="3"/>
      <c r="CM12" s="35"/>
    </row>
    <row r="13" spans="1:91" ht="12" customHeight="1">
      <c r="A13" s="313"/>
      <c r="B13" s="297"/>
      <c r="C13" s="297"/>
      <c r="D13" s="297"/>
      <c r="E13" s="307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28"/>
      <c r="S13" s="295" t="s">
        <v>23</v>
      </c>
      <c r="T13" s="294"/>
      <c r="U13" s="294"/>
      <c r="V13" s="294"/>
      <c r="W13" s="294"/>
      <c r="X13" s="294"/>
      <c r="Y13" s="294"/>
      <c r="Z13" s="294"/>
      <c r="AA13" s="294"/>
      <c r="AB13" s="330" t="s">
        <v>24</v>
      </c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36"/>
      <c r="AZ13" s="37"/>
      <c r="BA13" s="36"/>
      <c r="BB13" s="295" t="s">
        <v>25</v>
      </c>
      <c r="BC13" s="294"/>
      <c r="BD13" s="294"/>
      <c r="BE13" s="294"/>
      <c r="BF13" s="294"/>
      <c r="BG13" s="294"/>
      <c r="BH13" s="294"/>
      <c r="BI13" s="294"/>
      <c r="BJ13" s="363">
        <v>45678</v>
      </c>
      <c r="BK13" s="337"/>
      <c r="BL13" s="337"/>
      <c r="BM13" s="337"/>
      <c r="BN13" s="337"/>
      <c r="BO13" s="337"/>
      <c r="BP13" s="337"/>
      <c r="BQ13" s="337"/>
      <c r="BR13" s="337"/>
      <c r="BS13" s="337"/>
      <c r="BT13" s="337"/>
      <c r="BU13" s="337"/>
      <c r="BV13" s="337"/>
      <c r="BW13" s="337"/>
      <c r="BX13" s="337"/>
      <c r="BY13" s="337"/>
      <c r="BZ13" s="337"/>
      <c r="CA13" s="337"/>
      <c r="CB13" s="337"/>
      <c r="CC13" s="337"/>
      <c r="CD13" s="337"/>
      <c r="CE13" s="337"/>
      <c r="CF13" s="337"/>
      <c r="CG13" s="337"/>
      <c r="CH13" s="337"/>
      <c r="CI13" s="337"/>
      <c r="CJ13" s="34"/>
      <c r="CK13" s="29"/>
      <c r="CL13" s="3"/>
      <c r="CM13" s="35"/>
    </row>
    <row r="14" spans="1:91" ht="12" customHeight="1">
      <c r="A14" s="359" t="s">
        <v>26</v>
      </c>
      <c r="B14" s="299"/>
      <c r="C14" s="299"/>
      <c r="D14" s="299"/>
      <c r="E14" s="305" t="s">
        <v>27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28"/>
      <c r="S14" s="296"/>
      <c r="T14" s="297"/>
      <c r="U14" s="297"/>
      <c r="V14" s="297"/>
      <c r="W14" s="297"/>
      <c r="X14" s="297"/>
      <c r="Y14" s="297"/>
      <c r="Z14" s="297"/>
      <c r="AA14" s="297"/>
      <c r="AB14" s="296"/>
      <c r="AC14" s="297"/>
      <c r="AD14" s="297"/>
      <c r="AE14" s="297"/>
      <c r="AF14" s="297"/>
      <c r="AG14" s="297"/>
      <c r="AH14" s="297"/>
      <c r="AI14" s="297"/>
      <c r="AJ14" s="297"/>
      <c r="AK14" s="297"/>
      <c r="AL14" s="297"/>
      <c r="AM14" s="297"/>
      <c r="AN14" s="297"/>
      <c r="AO14" s="297"/>
      <c r="AP14" s="297"/>
      <c r="AQ14" s="297"/>
      <c r="AR14" s="297"/>
      <c r="AS14" s="297"/>
      <c r="AT14" s="297"/>
      <c r="AU14" s="297"/>
      <c r="AV14" s="297"/>
      <c r="AW14" s="297"/>
      <c r="AX14" s="297"/>
      <c r="AY14" s="36"/>
      <c r="AZ14" s="37"/>
      <c r="BA14" s="36"/>
      <c r="BB14" s="296"/>
      <c r="BC14" s="297"/>
      <c r="BD14" s="297"/>
      <c r="BE14" s="297"/>
      <c r="BF14" s="297"/>
      <c r="BG14" s="297"/>
      <c r="BH14" s="297"/>
      <c r="BI14" s="297"/>
      <c r="BJ14" s="33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4"/>
      <c r="CK14" s="38"/>
      <c r="CL14" s="35"/>
      <c r="CM14" s="35"/>
    </row>
    <row r="15" spans="1:91" ht="12" customHeight="1">
      <c r="A15" s="313"/>
      <c r="B15" s="297"/>
      <c r="C15" s="297"/>
      <c r="D15" s="297"/>
      <c r="E15" s="307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28"/>
      <c r="S15" s="31"/>
      <c r="T15" s="31"/>
      <c r="U15" s="31"/>
      <c r="V15" s="31"/>
      <c r="W15" s="31"/>
      <c r="X15" s="31"/>
      <c r="Y15" s="31"/>
      <c r="Z15" s="31"/>
      <c r="AA15" s="31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9"/>
      <c r="BA15" s="32"/>
      <c r="BB15" s="32"/>
      <c r="BC15" s="32"/>
      <c r="BD15" s="32"/>
      <c r="BE15" s="32"/>
      <c r="BF15" s="32"/>
      <c r="BG15" s="32"/>
      <c r="BH15" s="32"/>
      <c r="BI15" s="32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34"/>
      <c r="CK15" s="38"/>
      <c r="CL15" s="35"/>
      <c r="CM15" s="35"/>
    </row>
    <row r="16" spans="1:91" ht="12" customHeight="1">
      <c r="A16" s="359" t="s">
        <v>28</v>
      </c>
      <c r="B16" s="299"/>
      <c r="C16" s="299"/>
      <c r="D16" s="299"/>
      <c r="E16" s="305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28"/>
      <c r="S16" s="295" t="s">
        <v>29</v>
      </c>
      <c r="T16" s="294"/>
      <c r="U16" s="294"/>
      <c r="V16" s="294"/>
      <c r="W16" s="294"/>
      <c r="X16" s="294"/>
      <c r="Y16" s="294"/>
      <c r="Z16" s="294"/>
      <c r="AA16" s="294"/>
      <c r="AB16" s="330" t="s">
        <v>30</v>
      </c>
      <c r="AC16" s="294"/>
      <c r="AD16" s="294"/>
      <c r="AE16" s="294"/>
      <c r="AF16" s="294"/>
      <c r="AG16" s="294"/>
      <c r="AH16" s="294"/>
      <c r="AI16" s="294"/>
      <c r="AJ16" s="294"/>
      <c r="AK16" s="294"/>
      <c r="AL16" s="294"/>
      <c r="AM16" s="294"/>
      <c r="AN16" s="294"/>
      <c r="AO16" s="294"/>
      <c r="AP16" s="294"/>
      <c r="AQ16" s="294"/>
      <c r="AR16" s="294"/>
      <c r="AS16" s="294"/>
      <c r="AT16" s="294"/>
      <c r="AU16" s="294"/>
      <c r="AV16" s="294"/>
      <c r="AW16" s="294"/>
      <c r="AX16" s="294"/>
      <c r="AY16" s="31"/>
      <c r="AZ16" s="41"/>
      <c r="BA16" s="31"/>
      <c r="BB16" s="295" t="s">
        <v>31</v>
      </c>
      <c r="BC16" s="294"/>
      <c r="BD16" s="294"/>
      <c r="BE16" s="294"/>
      <c r="BF16" s="294"/>
      <c r="BG16" s="294"/>
      <c r="BH16" s="294"/>
      <c r="BI16" s="294"/>
      <c r="BJ16" s="330" t="s">
        <v>32</v>
      </c>
      <c r="BK16" s="294"/>
      <c r="BL16" s="294"/>
      <c r="BM16" s="294"/>
      <c r="BN16" s="294"/>
      <c r="BO16" s="294"/>
      <c r="BP16" s="294"/>
      <c r="BQ16" s="294"/>
      <c r="BR16" s="294"/>
      <c r="BS16" s="294"/>
      <c r="BT16" s="294"/>
      <c r="BU16" s="294"/>
      <c r="BV16" s="294"/>
      <c r="BW16" s="294"/>
      <c r="BX16" s="294"/>
      <c r="BY16" s="294"/>
      <c r="BZ16" s="294"/>
      <c r="CA16" s="294"/>
      <c r="CB16" s="294"/>
      <c r="CC16" s="294"/>
      <c r="CD16" s="294"/>
      <c r="CE16" s="294"/>
      <c r="CF16" s="294"/>
      <c r="CG16" s="294"/>
      <c r="CH16" s="294"/>
      <c r="CI16" s="294"/>
      <c r="CJ16" s="34"/>
      <c r="CK16" s="38"/>
      <c r="CL16" s="35"/>
      <c r="CM16" s="35"/>
    </row>
    <row r="17" spans="1:91" ht="12" customHeight="1">
      <c r="A17" s="313"/>
      <c r="B17" s="297"/>
      <c r="C17" s="297"/>
      <c r="D17" s="297"/>
      <c r="E17" s="307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28"/>
      <c r="S17" s="296"/>
      <c r="T17" s="297"/>
      <c r="U17" s="297"/>
      <c r="V17" s="297"/>
      <c r="W17" s="297"/>
      <c r="X17" s="297"/>
      <c r="Y17" s="297"/>
      <c r="Z17" s="297"/>
      <c r="AA17" s="297"/>
      <c r="AB17" s="296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  <c r="AW17" s="297"/>
      <c r="AX17" s="297"/>
      <c r="AY17" s="31"/>
      <c r="AZ17" s="41"/>
      <c r="BA17" s="31"/>
      <c r="BB17" s="296"/>
      <c r="BC17" s="297"/>
      <c r="BD17" s="297"/>
      <c r="BE17" s="297"/>
      <c r="BF17" s="297"/>
      <c r="BG17" s="297"/>
      <c r="BH17" s="297"/>
      <c r="BI17" s="297"/>
      <c r="BJ17" s="296"/>
      <c r="BK17" s="297"/>
      <c r="BL17" s="297"/>
      <c r="BM17" s="297"/>
      <c r="BN17" s="297"/>
      <c r="BO17" s="297"/>
      <c r="BP17" s="297"/>
      <c r="BQ17" s="297"/>
      <c r="BR17" s="297"/>
      <c r="BS17" s="297"/>
      <c r="BT17" s="297"/>
      <c r="BU17" s="297"/>
      <c r="BV17" s="297"/>
      <c r="BW17" s="297"/>
      <c r="BX17" s="297"/>
      <c r="BY17" s="297"/>
      <c r="BZ17" s="297"/>
      <c r="CA17" s="297"/>
      <c r="CB17" s="297"/>
      <c r="CC17" s="297"/>
      <c r="CD17" s="297"/>
      <c r="CE17" s="297"/>
      <c r="CF17" s="297"/>
      <c r="CG17" s="297"/>
      <c r="CH17" s="297"/>
      <c r="CI17" s="297"/>
      <c r="CJ17" s="34"/>
      <c r="CK17" s="38"/>
      <c r="CL17" s="35"/>
      <c r="CM17" s="35"/>
    </row>
    <row r="18" spans="1:91" ht="12" customHeight="1">
      <c r="A18" s="359" t="s">
        <v>33</v>
      </c>
      <c r="B18" s="299"/>
      <c r="C18" s="299"/>
      <c r="D18" s="299"/>
      <c r="E18" s="419"/>
      <c r="F18" s="306"/>
      <c r="G18" s="306"/>
      <c r="H18" s="305"/>
      <c r="I18" s="306"/>
      <c r="J18" s="306"/>
      <c r="K18" s="306"/>
      <c r="L18" s="306"/>
      <c r="M18" s="306"/>
      <c r="N18" s="306"/>
      <c r="O18" s="306"/>
      <c r="P18" s="306"/>
      <c r="Q18" s="306"/>
      <c r="R18" s="28"/>
      <c r="S18" s="31"/>
      <c r="T18" s="31"/>
      <c r="U18" s="31"/>
      <c r="V18" s="31"/>
      <c r="W18" s="31"/>
      <c r="X18" s="31"/>
      <c r="Y18" s="31"/>
      <c r="Z18" s="31"/>
      <c r="AA18" s="31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9"/>
      <c r="BA18" s="32"/>
      <c r="BB18" s="32"/>
      <c r="BC18" s="32"/>
      <c r="BD18" s="32"/>
      <c r="BE18" s="32"/>
      <c r="BF18" s="32"/>
      <c r="BG18" s="32"/>
      <c r="BH18" s="32"/>
      <c r="BI18" s="32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34"/>
      <c r="CK18" s="38"/>
      <c r="CL18" s="35"/>
      <c r="CM18" s="35"/>
    </row>
    <row r="19" spans="1:91" ht="12" customHeight="1">
      <c r="A19" s="313"/>
      <c r="B19" s="297"/>
      <c r="C19" s="297"/>
      <c r="D19" s="297"/>
      <c r="E19" s="307"/>
      <c r="F19" s="308"/>
      <c r="G19" s="308"/>
      <c r="H19" s="307"/>
      <c r="I19" s="308"/>
      <c r="J19" s="308"/>
      <c r="K19" s="308"/>
      <c r="L19" s="308"/>
      <c r="M19" s="308"/>
      <c r="N19" s="308"/>
      <c r="O19" s="308"/>
      <c r="P19" s="308"/>
      <c r="Q19" s="308"/>
      <c r="R19" s="28"/>
      <c r="S19" s="384" t="s">
        <v>34</v>
      </c>
      <c r="T19" s="294"/>
      <c r="U19" s="294"/>
      <c r="V19" s="294"/>
      <c r="W19" s="294"/>
      <c r="X19" s="294"/>
      <c r="Y19" s="294"/>
      <c r="Z19" s="294"/>
      <c r="AA19" s="374"/>
      <c r="AB19" s="42"/>
      <c r="AC19" s="400" t="s">
        <v>35</v>
      </c>
      <c r="AD19" s="294"/>
      <c r="AE19" s="294"/>
      <c r="AF19" s="294"/>
      <c r="AG19" s="294"/>
      <c r="AH19" s="294"/>
      <c r="AI19" s="294"/>
      <c r="AJ19" s="294"/>
      <c r="AK19" s="294"/>
      <c r="AL19" s="294"/>
      <c r="AM19" s="374"/>
      <c r="AN19" s="42"/>
      <c r="AO19" s="400" t="s">
        <v>36</v>
      </c>
      <c r="AP19" s="294"/>
      <c r="AQ19" s="294"/>
      <c r="AR19" s="294"/>
      <c r="AS19" s="294"/>
      <c r="AT19" s="294"/>
      <c r="AU19" s="294"/>
      <c r="AV19" s="294"/>
      <c r="AW19" s="294"/>
      <c r="AX19" s="374"/>
      <c r="AY19" s="42"/>
      <c r="AZ19" s="43"/>
      <c r="BA19" s="44"/>
      <c r="BB19" s="431" t="s">
        <v>37</v>
      </c>
      <c r="BC19" s="294"/>
      <c r="BD19" s="294"/>
      <c r="BE19" s="294"/>
      <c r="BF19" s="294"/>
      <c r="BG19" s="294"/>
      <c r="BH19" s="294"/>
      <c r="BI19" s="294"/>
      <c r="BJ19" s="406"/>
      <c r="BK19" s="337"/>
      <c r="BL19" s="337"/>
      <c r="BM19" s="337"/>
      <c r="BN19" s="337"/>
      <c r="BO19" s="337"/>
      <c r="BP19" s="337"/>
      <c r="BQ19" s="337"/>
      <c r="BR19" s="337"/>
      <c r="BS19" s="337"/>
      <c r="BT19" s="337"/>
      <c r="BU19" s="337"/>
      <c r="BV19" s="337"/>
      <c r="BW19" s="337"/>
      <c r="BX19" s="337"/>
      <c r="BY19" s="337"/>
      <c r="BZ19" s="337"/>
      <c r="CA19" s="337"/>
      <c r="CB19" s="337"/>
      <c r="CC19" s="337"/>
      <c r="CD19" s="337"/>
      <c r="CE19" s="337"/>
      <c r="CF19" s="337"/>
      <c r="CG19" s="337"/>
      <c r="CH19" s="337"/>
      <c r="CI19" s="337"/>
      <c r="CJ19" s="34"/>
      <c r="CK19" s="45"/>
      <c r="CL19" s="35"/>
      <c r="CM19" s="35"/>
    </row>
    <row r="20" spans="1:91" ht="12" customHeight="1">
      <c r="A20" s="359" t="s">
        <v>38</v>
      </c>
      <c r="B20" s="299"/>
      <c r="C20" s="299"/>
      <c r="D20" s="299"/>
      <c r="E20" s="305" t="s">
        <v>39</v>
      </c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28"/>
      <c r="S20" s="296"/>
      <c r="T20" s="297"/>
      <c r="U20" s="297"/>
      <c r="V20" s="297"/>
      <c r="W20" s="297"/>
      <c r="X20" s="297"/>
      <c r="Y20" s="297"/>
      <c r="Z20" s="297"/>
      <c r="AA20" s="375"/>
      <c r="AB20" s="32"/>
      <c r="AC20" s="376"/>
      <c r="AD20" s="325"/>
      <c r="AE20" s="325"/>
      <c r="AF20" s="325"/>
      <c r="AG20" s="325"/>
      <c r="AH20" s="325"/>
      <c r="AI20" s="325"/>
      <c r="AJ20" s="325"/>
      <c r="AK20" s="325"/>
      <c r="AL20" s="325"/>
      <c r="AM20" s="377"/>
      <c r="AN20" s="42"/>
      <c r="AO20" s="376"/>
      <c r="AP20" s="325"/>
      <c r="AQ20" s="325"/>
      <c r="AR20" s="325"/>
      <c r="AS20" s="325"/>
      <c r="AT20" s="325"/>
      <c r="AU20" s="325"/>
      <c r="AV20" s="325"/>
      <c r="AW20" s="325"/>
      <c r="AX20" s="377"/>
      <c r="AY20" s="42"/>
      <c r="AZ20" s="43"/>
      <c r="BA20" s="44"/>
      <c r="BB20" s="296"/>
      <c r="BC20" s="297"/>
      <c r="BD20" s="297"/>
      <c r="BE20" s="297"/>
      <c r="BF20" s="297"/>
      <c r="BG20" s="297"/>
      <c r="BH20" s="297"/>
      <c r="BI20" s="297"/>
      <c r="BJ20" s="33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  <c r="CC20" s="308"/>
      <c r="CD20" s="308"/>
      <c r="CE20" s="308"/>
      <c r="CF20" s="308"/>
      <c r="CG20" s="308"/>
      <c r="CH20" s="308"/>
      <c r="CI20" s="308"/>
      <c r="CJ20" s="34"/>
      <c r="CK20" s="38"/>
      <c r="CL20" s="35"/>
      <c r="CM20" s="35"/>
    </row>
    <row r="21" spans="1:91" ht="12" customHeight="1">
      <c r="A21" s="313"/>
      <c r="B21" s="297"/>
      <c r="C21" s="297"/>
      <c r="D21" s="297"/>
      <c r="E21" s="307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28"/>
      <c r="S21" s="326" t="s">
        <v>40</v>
      </c>
      <c r="T21" s="311"/>
      <c r="U21" s="311"/>
      <c r="V21" s="311"/>
      <c r="W21" s="311"/>
      <c r="X21" s="311"/>
      <c r="Y21" s="311"/>
      <c r="Z21" s="311"/>
      <c r="AA21" s="327"/>
      <c r="AB21" s="46"/>
      <c r="AC21" s="326" t="s">
        <v>41</v>
      </c>
      <c r="AD21" s="294"/>
      <c r="AE21" s="294"/>
      <c r="AF21" s="294"/>
      <c r="AG21" s="294"/>
      <c r="AH21" s="294"/>
      <c r="AI21" s="294"/>
      <c r="AJ21" s="294"/>
      <c r="AK21" s="294"/>
      <c r="AL21" s="294"/>
      <c r="AM21" s="374"/>
      <c r="AN21" s="42"/>
      <c r="AO21" s="438"/>
      <c r="AP21" s="294"/>
      <c r="AQ21" s="294"/>
      <c r="AR21" s="294"/>
      <c r="AS21" s="294"/>
      <c r="AT21" s="294"/>
      <c r="AU21" s="294"/>
      <c r="AV21" s="294"/>
      <c r="AW21" s="294"/>
      <c r="AX21" s="374"/>
      <c r="AY21" s="9"/>
      <c r="AZ21" s="47"/>
      <c r="BA21" s="9"/>
      <c r="BB21" s="295" t="s">
        <v>42</v>
      </c>
      <c r="BC21" s="294"/>
      <c r="BD21" s="294"/>
      <c r="BE21" s="294"/>
      <c r="BF21" s="294"/>
      <c r="BG21" s="294"/>
      <c r="BH21" s="294"/>
      <c r="BI21" s="294"/>
      <c r="BJ21" s="420" t="s">
        <v>43</v>
      </c>
      <c r="BK21" s="337"/>
      <c r="BL21" s="337"/>
      <c r="BM21" s="337"/>
      <c r="BN21" s="337"/>
      <c r="BO21" s="337"/>
      <c r="BP21" s="337"/>
      <c r="BQ21" s="337"/>
      <c r="BR21" s="337"/>
      <c r="BS21" s="337"/>
      <c r="BT21" s="337"/>
      <c r="BU21" s="337"/>
      <c r="BV21" s="337"/>
      <c r="BW21" s="337"/>
      <c r="BX21" s="337"/>
      <c r="BY21" s="337"/>
      <c r="BZ21" s="337"/>
      <c r="CA21" s="337"/>
      <c r="CB21" s="337"/>
      <c r="CC21" s="337"/>
      <c r="CD21" s="337"/>
      <c r="CE21" s="337"/>
      <c r="CF21" s="337"/>
      <c r="CG21" s="337"/>
      <c r="CH21" s="337"/>
      <c r="CI21" s="337"/>
      <c r="CJ21" s="34"/>
      <c r="CK21" s="45"/>
      <c r="CL21" s="35"/>
      <c r="CM21" s="35"/>
    </row>
    <row r="22" spans="1:91" ht="12" customHeight="1">
      <c r="A22" s="359" t="s">
        <v>44</v>
      </c>
      <c r="B22" s="299"/>
      <c r="C22" s="299"/>
      <c r="D22" s="299"/>
      <c r="E22" s="305" t="s">
        <v>45</v>
      </c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28"/>
      <c r="S22" s="326"/>
      <c r="T22" s="311"/>
      <c r="U22" s="311"/>
      <c r="V22" s="311"/>
      <c r="W22" s="311"/>
      <c r="X22" s="311"/>
      <c r="Y22" s="311"/>
      <c r="Z22" s="311"/>
      <c r="AA22" s="327"/>
      <c r="AB22" s="42"/>
      <c r="AC22" s="296"/>
      <c r="AD22" s="297"/>
      <c r="AE22" s="297"/>
      <c r="AF22" s="297"/>
      <c r="AG22" s="297"/>
      <c r="AH22" s="297"/>
      <c r="AI22" s="297"/>
      <c r="AJ22" s="297"/>
      <c r="AK22" s="297"/>
      <c r="AL22" s="297"/>
      <c r="AM22" s="375"/>
      <c r="AN22" s="42"/>
      <c r="AO22" s="296"/>
      <c r="AP22" s="297"/>
      <c r="AQ22" s="297"/>
      <c r="AR22" s="297"/>
      <c r="AS22" s="297"/>
      <c r="AT22" s="297"/>
      <c r="AU22" s="297"/>
      <c r="AV22" s="297"/>
      <c r="AW22" s="297"/>
      <c r="AX22" s="375"/>
      <c r="AY22" s="44"/>
      <c r="AZ22" s="43"/>
      <c r="BA22" s="44"/>
      <c r="BB22" s="296"/>
      <c r="BC22" s="297"/>
      <c r="BD22" s="297"/>
      <c r="BE22" s="297"/>
      <c r="BF22" s="297"/>
      <c r="BG22" s="297"/>
      <c r="BH22" s="297"/>
      <c r="BI22" s="297"/>
      <c r="BJ22" s="33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308"/>
      <c r="CC22" s="308"/>
      <c r="CD22" s="308"/>
      <c r="CE22" s="308"/>
      <c r="CF22" s="308"/>
      <c r="CG22" s="308"/>
      <c r="CH22" s="308"/>
      <c r="CI22" s="308"/>
      <c r="CJ22" s="34"/>
      <c r="CK22" s="38"/>
      <c r="CL22" s="35"/>
      <c r="CM22" s="35"/>
    </row>
    <row r="23" spans="1:91" ht="12" customHeight="1">
      <c r="A23" s="313"/>
      <c r="B23" s="297"/>
      <c r="C23" s="297"/>
      <c r="D23" s="297"/>
      <c r="E23" s="307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28"/>
      <c r="S23" s="326"/>
      <c r="T23" s="311"/>
      <c r="U23" s="311"/>
      <c r="V23" s="311"/>
      <c r="W23" s="311"/>
      <c r="X23" s="311"/>
      <c r="Y23" s="311"/>
      <c r="Z23" s="311"/>
      <c r="AA23" s="327"/>
      <c r="AB23" s="42"/>
      <c r="AC23" s="296"/>
      <c r="AD23" s="297"/>
      <c r="AE23" s="297"/>
      <c r="AF23" s="297"/>
      <c r="AG23" s="297"/>
      <c r="AH23" s="297"/>
      <c r="AI23" s="297"/>
      <c r="AJ23" s="297"/>
      <c r="AK23" s="297"/>
      <c r="AL23" s="297"/>
      <c r="AM23" s="375"/>
      <c r="AN23" s="42"/>
      <c r="AO23" s="296"/>
      <c r="AP23" s="297"/>
      <c r="AQ23" s="297"/>
      <c r="AR23" s="297"/>
      <c r="AS23" s="297"/>
      <c r="AT23" s="297"/>
      <c r="AU23" s="297"/>
      <c r="AV23" s="297"/>
      <c r="AW23" s="297"/>
      <c r="AX23" s="375"/>
      <c r="AY23" s="44"/>
      <c r="AZ23" s="43"/>
      <c r="BA23" s="44"/>
      <c r="BB23" s="295" t="s">
        <v>46</v>
      </c>
      <c r="BC23" s="294"/>
      <c r="BD23" s="294"/>
      <c r="BE23" s="294"/>
      <c r="BF23" s="294"/>
      <c r="BG23" s="294"/>
      <c r="BH23" s="294"/>
      <c r="BI23" s="294"/>
      <c r="BJ23" s="420" t="s">
        <v>47</v>
      </c>
      <c r="BK23" s="337"/>
      <c r="BL23" s="337"/>
      <c r="BM23" s="337"/>
      <c r="BN23" s="337"/>
      <c r="BO23" s="337"/>
      <c r="BP23" s="337"/>
      <c r="BQ23" s="337"/>
      <c r="BR23" s="337"/>
      <c r="BS23" s="337"/>
      <c r="BT23" s="337"/>
      <c r="BU23" s="337"/>
      <c r="BV23" s="337"/>
      <c r="BW23" s="337"/>
      <c r="BX23" s="337"/>
      <c r="BY23" s="337"/>
      <c r="BZ23" s="337"/>
      <c r="CA23" s="337"/>
      <c r="CB23" s="337"/>
      <c r="CC23" s="337"/>
      <c r="CD23" s="337"/>
      <c r="CE23" s="337"/>
      <c r="CF23" s="337"/>
      <c r="CG23" s="337"/>
      <c r="CH23" s="337"/>
      <c r="CI23" s="337"/>
      <c r="CJ23" s="34"/>
      <c r="CK23" s="38"/>
      <c r="CL23" s="35"/>
      <c r="CM23" s="35"/>
    </row>
    <row r="24" spans="1:91" ht="12" customHeight="1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50"/>
      <c r="R24" s="50"/>
      <c r="S24" s="326"/>
      <c r="T24" s="311"/>
      <c r="U24" s="311"/>
      <c r="V24" s="311"/>
      <c r="W24" s="311"/>
      <c r="X24" s="311"/>
      <c r="Y24" s="311"/>
      <c r="Z24" s="311"/>
      <c r="AA24" s="327"/>
      <c r="AB24" s="42"/>
      <c r="AC24" s="296"/>
      <c r="AD24" s="297"/>
      <c r="AE24" s="297"/>
      <c r="AF24" s="297"/>
      <c r="AG24" s="297"/>
      <c r="AH24" s="297"/>
      <c r="AI24" s="297"/>
      <c r="AJ24" s="297"/>
      <c r="AK24" s="297"/>
      <c r="AL24" s="297"/>
      <c r="AM24" s="375"/>
      <c r="AN24" s="42"/>
      <c r="AO24" s="296"/>
      <c r="AP24" s="297"/>
      <c r="AQ24" s="297"/>
      <c r="AR24" s="297"/>
      <c r="AS24" s="297"/>
      <c r="AT24" s="297"/>
      <c r="AU24" s="297"/>
      <c r="AV24" s="297"/>
      <c r="AW24" s="297"/>
      <c r="AX24" s="375"/>
      <c r="AY24" s="9"/>
      <c r="AZ24" s="47"/>
      <c r="BA24" s="9"/>
      <c r="BB24" s="296"/>
      <c r="BC24" s="297"/>
      <c r="BD24" s="297"/>
      <c r="BE24" s="297"/>
      <c r="BF24" s="297"/>
      <c r="BG24" s="297"/>
      <c r="BH24" s="297"/>
      <c r="BI24" s="297"/>
      <c r="BJ24" s="33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308"/>
      <c r="CC24" s="308"/>
      <c r="CD24" s="308"/>
      <c r="CE24" s="308"/>
      <c r="CF24" s="308"/>
      <c r="CG24" s="308"/>
      <c r="CH24" s="308"/>
      <c r="CI24" s="308"/>
      <c r="CJ24" s="34"/>
      <c r="CK24" s="38"/>
      <c r="CL24" s="35"/>
      <c r="CM24" s="35"/>
    </row>
    <row r="25" spans="1:91" ht="12" customHeight="1">
      <c r="A25" s="335" t="s">
        <v>48</v>
      </c>
      <c r="B25" s="299"/>
      <c r="C25" s="299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299"/>
      <c r="Q25" s="299"/>
      <c r="R25" s="28"/>
      <c r="S25" s="326"/>
      <c r="T25" s="311"/>
      <c r="U25" s="311"/>
      <c r="V25" s="311"/>
      <c r="W25" s="311"/>
      <c r="X25" s="311"/>
      <c r="Y25" s="311"/>
      <c r="Z25" s="311"/>
      <c r="AA25" s="327"/>
      <c r="AB25" s="42"/>
      <c r="AC25" s="296"/>
      <c r="AD25" s="297"/>
      <c r="AE25" s="297"/>
      <c r="AF25" s="297"/>
      <c r="AG25" s="297"/>
      <c r="AH25" s="297"/>
      <c r="AI25" s="297"/>
      <c r="AJ25" s="297"/>
      <c r="AK25" s="297"/>
      <c r="AL25" s="297"/>
      <c r="AM25" s="375"/>
      <c r="AN25" s="42"/>
      <c r="AO25" s="296"/>
      <c r="AP25" s="297"/>
      <c r="AQ25" s="297"/>
      <c r="AR25" s="297"/>
      <c r="AS25" s="297"/>
      <c r="AT25" s="297"/>
      <c r="AU25" s="297"/>
      <c r="AV25" s="297"/>
      <c r="AW25" s="297"/>
      <c r="AX25" s="375"/>
      <c r="AY25" s="31"/>
      <c r="AZ25" s="41"/>
      <c r="BA25" s="31"/>
      <c r="BB25" s="342" t="s">
        <v>49</v>
      </c>
      <c r="BC25" s="294"/>
      <c r="BD25" s="294"/>
      <c r="BE25" s="294"/>
      <c r="BF25" s="294"/>
      <c r="BG25" s="294"/>
      <c r="BH25" s="294"/>
      <c r="BI25" s="294"/>
      <c r="BJ25" s="372">
        <v>46424.875</v>
      </c>
      <c r="BK25" s="306"/>
      <c r="BL25" s="306"/>
      <c r="BM25" s="306"/>
      <c r="BN25" s="306"/>
      <c r="BO25" s="306"/>
      <c r="BP25" s="306"/>
      <c r="BQ25" s="306"/>
      <c r="BR25" s="306"/>
      <c r="BS25" s="342" t="s">
        <v>50</v>
      </c>
      <c r="BT25" s="294"/>
      <c r="BU25" s="294"/>
      <c r="BV25" s="294"/>
      <c r="BW25" s="294"/>
      <c r="BX25" s="294"/>
      <c r="BY25" s="294"/>
      <c r="BZ25" s="294"/>
      <c r="CA25" s="372">
        <v>46595.333333333343</v>
      </c>
      <c r="CB25" s="306"/>
      <c r="CC25" s="306"/>
      <c r="CD25" s="306"/>
      <c r="CE25" s="306"/>
      <c r="CF25" s="306"/>
      <c r="CG25" s="306"/>
      <c r="CH25" s="306"/>
      <c r="CI25" s="306"/>
      <c r="CJ25" s="35"/>
      <c r="CK25" s="38"/>
      <c r="CL25" s="35"/>
      <c r="CM25" s="35"/>
    </row>
    <row r="26" spans="1:91" ht="12" customHeight="1">
      <c r="A26" s="313"/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8"/>
      <c r="S26" s="326"/>
      <c r="T26" s="311"/>
      <c r="U26" s="311"/>
      <c r="V26" s="311"/>
      <c r="W26" s="311"/>
      <c r="X26" s="311"/>
      <c r="Y26" s="311"/>
      <c r="Z26" s="311"/>
      <c r="AA26" s="327"/>
      <c r="AB26" s="42"/>
      <c r="AC26" s="296"/>
      <c r="AD26" s="297"/>
      <c r="AE26" s="297"/>
      <c r="AF26" s="297"/>
      <c r="AG26" s="297"/>
      <c r="AH26" s="297"/>
      <c r="AI26" s="297"/>
      <c r="AJ26" s="297"/>
      <c r="AK26" s="297"/>
      <c r="AL26" s="297"/>
      <c r="AM26" s="375"/>
      <c r="AN26" s="42"/>
      <c r="AO26" s="296"/>
      <c r="AP26" s="297"/>
      <c r="AQ26" s="297"/>
      <c r="AR26" s="297"/>
      <c r="AS26" s="297"/>
      <c r="AT26" s="297"/>
      <c r="AU26" s="297"/>
      <c r="AV26" s="297"/>
      <c r="AW26" s="297"/>
      <c r="AX26" s="375"/>
      <c r="AY26" s="31"/>
      <c r="AZ26" s="41"/>
      <c r="BA26" s="31"/>
      <c r="BB26" s="296"/>
      <c r="BC26" s="297"/>
      <c r="BD26" s="297"/>
      <c r="BE26" s="297"/>
      <c r="BF26" s="297"/>
      <c r="BG26" s="297"/>
      <c r="BH26" s="297"/>
      <c r="BI26" s="297"/>
      <c r="BJ26" s="307"/>
      <c r="BK26" s="308"/>
      <c r="BL26" s="308"/>
      <c r="BM26" s="308"/>
      <c r="BN26" s="308"/>
      <c r="BO26" s="308"/>
      <c r="BP26" s="308"/>
      <c r="BQ26" s="308"/>
      <c r="BR26" s="308"/>
      <c r="BS26" s="296"/>
      <c r="BT26" s="297"/>
      <c r="BU26" s="297"/>
      <c r="BV26" s="297"/>
      <c r="BW26" s="297"/>
      <c r="BX26" s="297"/>
      <c r="BY26" s="297"/>
      <c r="BZ26" s="297"/>
      <c r="CA26" s="307"/>
      <c r="CB26" s="308"/>
      <c r="CC26" s="308"/>
      <c r="CD26" s="308"/>
      <c r="CE26" s="308"/>
      <c r="CF26" s="308"/>
      <c r="CG26" s="308"/>
      <c r="CH26" s="308"/>
      <c r="CI26" s="308"/>
      <c r="CJ26" s="35"/>
      <c r="CK26" s="38"/>
      <c r="CL26" s="35"/>
      <c r="CM26" s="35"/>
    </row>
    <row r="27" spans="1:91" ht="12" customHeight="1">
      <c r="A27" s="425" t="s">
        <v>51</v>
      </c>
      <c r="B27" s="294"/>
      <c r="C27" s="294"/>
      <c r="D27" s="294"/>
      <c r="E27" s="330" t="s">
        <v>52</v>
      </c>
      <c r="F27" s="294"/>
      <c r="G27" s="294"/>
      <c r="H27" s="294"/>
      <c r="I27" s="294"/>
      <c r="J27" s="397" t="s">
        <v>53</v>
      </c>
      <c r="K27" s="294"/>
      <c r="L27" s="294"/>
      <c r="M27" s="294"/>
      <c r="N27" s="294"/>
      <c r="O27" s="294"/>
      <c r="P27" s="294"/>
      <c r="Q27" s="294"/>
      <c r="R27" s="28"/>
      <c r="S27" s="326"/>
      <c r="T27" s="311"/>
      <c r="U27" s="311"/>
      <c r="V27" s="311"/>
      <c r="W27" s="311"/>
      <c r="X27" s="311"/>
      <c r="Y27" s="311"/>
      <c r="Z27" s="311"/>
      <c r="AA27" s="327"/>
      <c r="AB27" s="42"/>
      <c r="AC27" s="296"/>
      <c r="AD27" s="297"/>
      <c r="AE27" s="297"/>
      <c r="AF27" s="297"/>
      <c r="AG27" s="297"/>
      <c r="AH27" s="297"/>
      <c r="AI27" s="297"/>
      <c r="AJ27" s="297"/>
      <c r="AK27" s="297"/>
      <c r="AL27" s="297"/>
      <c r="AM27" s="375"/>
      <c r="AN27" s="42"/>
      <c r="AO27" s="296"/>
      <c r="AP27" s="297"/>
      <c r="AQ27" s="297"/>
      <c r="AR27" s="297"/>
      <c r="AS27" s="297"/>
      <c r="AT27" s="297"/>
      <c r="AU27" s="297"/>
      <c r="AV27" s="297"/>
      <c r="AW27" s="297"/>
      <c r="AX27" s="375"/>
      <c r="AY27" s="32"/>
      <c r="AZ27" s="39"/>
      <c r="BB27" s="429" t="str">
        <f>IFERROR(IF(BZ37="ja",VLOOKUP(BB37,'Look up'!Q6:AB11,12,0),"-"),"- -")</f>
        <v>-</v>
      </c>
      <c r="BC27" s="299"/>
      <c r="BD27" s="299"/>
      <c r="BE27" s="299"/>
      <c r="BF27" s="299"/>
      <c r="BG27" s="299"/>
      <c r="BH27" s="299"/>
      <c r="BI27" s="299"/>
      <c r="BJ27" s="299"/>
      <c r="BK27" s="299"/>
      <c r="BL27" s="299"/>
      <c r="BM27" s="299"/>
      <c r="BN27" s="299"/>
      <c r="BO27" s="299"/>
      <c r="BP27" s="299"/>
      <c r="BQ27" s="299"/>
      <c r="BR27" s="299"/>
      <c r="BS27" s="299"/>
      <c r="BT27" s="299"/>
      <c r="BU27" s="299"/>
      <c r="BV27" s="299"/>
      <c r="BW27" s="299"/>
      <c r="BX27" s="299"/>
      <c r="BY27" s="299"/>
      <c r="BZ27" s="299"/>
      <c r="CA27" s="299"/>
      <c r="CB27" s="299"/>
      <c r="CC27" s="299"/>
      <c r="CD27" s="299"/>
      <c r="CE27" s="299"/>
      <c r="CF27" s="299"/>
      <c r="CG27" s="299"/>
      <c r="CH27" s="299"/>
      <c r="CI27" s="299"/>
      <c r="CJ27" s="51"/>
      <c r="CK27" s="52"/>
      <c r="CL27" s="53"/>
      <c r="CM27" s="53"/>
    </row>
    <row r="28" spans="1:91" ht="12" customHeight="1">
      <c r="A28" s="296"/>
      <c r="B28" s="297"/>
      <c r="C28" s="297"/>
      <c r="D28" s="297"/>
      <c r="E28" s="296"/>
      <c r="F28" s="297"/>
      <c r="G28" s="297"/>
      <c r="H28" s="297"/>
      <c r="I28" s="297"/>
      <c r="J28" s="296"/>
      <c r="K28" s="297"/>
      <c r="L28" s="297"/>
      <c r="M28" s="297"/>
      <c r="N28" s="297"/>
      <c r="O28" s="297"/>
      <c r="P28" s="297"/>
      <c r="Q28" s="297"/>
      <c r="R28" s="28"/>
      <c r="S28" s="326"/>
      <c r="T28" s="311"/>
      <c r="U28" s="311"/>
      <c r="V28" s="311"/>
      <c r="W28" s="311"/>
      <c r="X28" s="311"/>
      <c r="Y28" s="311"/>
      <c r="Z28" s="311"/>
      <c r="AA28" s="327"/>
      <c r="AB28" s="42"/>
      <c r="AC28" s="296"/>
      <c r="AD28" s="297"/>
      <c r="AE28" s="297"/>
      <c r="AF28" s="297"/>
      <c r="AG28" s="297"/>
      <c r="AH28" s="297"/>
      <c r="AI28" s="297"/>
      <c r="AJ28" s="297"/>
      <c r="AK28" s="297"/>
      <c r="AL28" s="297"/>
      <c r="AM28" s="375"/>
      <c r="AN28" s="42"/>
      <c r="AO28" s="296"/>
      <c r="AP28" s="297"/>
      <c r="AQ28" s="297"/>
      <c r="AR28" s="297"/>
      <c r="AS28" s="297"/>
      <c r="AT28" s="297"/>
      <c r="AU28" s="297"/>
      <c r="AV28" s="297"/>
      <c r="AW28" s="297"/>
      <c r="AX28" s="375"/>
      <c r="AY28" s="31"/>
      <c r="AZ28" s="41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51"/>
      <c r="CK28" s="52"/>
      <c r="CL28" s="53"/>
      <c r="CM28" s="53"/>
    </row>
    <row r="29" spans="1:91" ht="12" customHeight="1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6"/>
      <c r="R29" s="28"/>
      <c r="S29" s="326"/>
      <c r="T29" s="311"/>
      <c r="U29" s="311"/>
      <c r="V29" s="311"/>
      <c r="W29" s="311"/>
      <c r="X29" s="311"/>
      <c r="Y29" s="311"/>
      <c r="Z29" s="311"/>
      <c r="AA29" s="327"/>
      <c r="AB29" s="42"/>
      <c r="AC29" s="296"/>
      <c r="AD29" s="297"/>
      <c r="AE29" s="297"/>
      <c r="AF29" s="297"/>
      <c r="AG29" s="297"/>
      <c r="AH29" s="297"/>
      <c r="AI29" s="297"/>
      <c r="AJ29" s="297"/>
      <c r="AK29" s="297"/>
      <c r="AL29" s="297"/>
      <c r="AM29" s="375"/>
      <c r="AN29" s="42"/>
      <c r="AO29" s="296"/>
      <c r="AP29" s="297"/>
      <c r="AQ29" s="297"/>
      <c r="AR29" s="297"/>
      <c r="AS29" s="297"/>
      <c r="AT29" s="297"/>
      <c r="AU29" s="297"/>
      <c r="AV29" s="297"/>
      <c r="AW29" s="297"/>
      <c r="AX29" s="375"/>
      <c r="AY29" s="31"/>
      <c r="AZ29" s="41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57"/>
      <c r="CK29" s="58"/>
      <c r="CL29" s="9"/>
      <c r="CM29" s="9"/>
    </row>
    <row r="30" spans="1:91" ht="12" customHeight="1">
      <c r="A30" s="335" t="s">
        <v>54</v>
      </c>
      <c r="B30" s="299"/>
      <c r="C30" s="299"/>
      <c r="D30" s="299"/>
      <c r="E30" s="299"/>
      <c r="F30" s="299"/>
      <c r="G30" s="299"/>
      <c r="H30" s="299"/>
      <c r="I30" s="299"/>
      <c r="J30" s="299"/>
      <c r="K30" s="299"/>
      <c r="L30" s="299"/>
      <c r="M30" s="299"/>
      <c r="N30" s="299"/>
      <c r="O30" s="299"/>
      <c r="P30" s="299"/>
      <c r="Q30" s="299"/>
      <c r="R30" s="28"/>
      <c r="S30" s="326"/>
      <c r="T30" s="311"/>
      <c r="U30" s="311"/>
      <c r="V30" s="311"/>
      <c r="W30" s="311"/>
      <c r="X30" s="311"/>
      <c r="Y30" s="311"/>
      <c r="Z30" s="311"/>
      <c r="AA30" s="327"/>
      <c r="AB30" s="42"/>
      <c r="AC30" s="296"/>
      <c r="AD30" s="297"/>
      <c r="AE30" s="297"/>
      <c r="AF30" s="297"/>
      <c r="AG30" s="297"/>
      <c r="AH30" s="297"/>
      <c r="AI30" s="297"/>
      <c r="AJ30" s="297"/>
      <c r="AK30" s="297"/>
      <c r="AL30" s="297"/>
      <c r="AM30" s="375"/>
      <c r="AN30" s="42"/>
      <c r="AO30" s="296"/>
      <c r="AP30" s="297"/>
      <c r="AQ30" s="297"/>
      <c r="AR30" s="297"/>
      <c r="AS30" s="297"/>
      <c r="AT30" s="297"/>
      <c r="AU30" s="297"/>
      <c r="AV30" s="297"/>
      <c r="AW30" s="297"/>
      <c r="AX30" s="375"/>
      <c r="AY30" s="9"/>
      <c r="AZ30" s="47"/>
      <c r="BA30" s="59"/>
      <c r="BB30" s="298" t="s">
        <v>55</v>
      </c>
      <c r="BC30" s="299"/>
      <c r="BD30" s="299"/>
      <c r="BE30" s="299"/>
      <c r="BF30" s="299"/>
      <c r="BG30" s="299"/>
      <c r="BH30" s="299"/>
      <c r="BI30" s="299"/>
      <c r="BJ30" s="383"/>
      <c r="BK30" s="306"/>
      <c r="BL30" s="306"/>
      <c r="BM30" s="306"/>
      <c r="BN30" s="306"/>
      <c r="BO30" s="306"/>
      <c r="BP30" s="306"/>
      <c r="BQ30" s="306"/>
      <c r="BR30" s="306"/>
      <c r="BS30" s="306"/>
      <c r="BT30" s="306"/>
      <c r="BU30" s="306"/>
      <c r="BV30" s="306"/>
      <c r="BW30" s="306"/>
      <c r="BX30" s="306"/>
      <c r="BY30" s="306"/>
      <c r="BZ30" s="306"/>
      <c r="CA30" s="306"/>
      <c r="CB30" s="306"/>
      <c r="CC30" s="306"/>
      <c r="CD30" s="306"/>
      <c r="CE30" s="306"/>
      <c r="CF30" s="306"/>
      <c r="CG30" s="306"/>
      <c r="CH30" s="306"/>
      <c r="CI30" s="306"/>
      <c r="CJ30" s="34"/>
      <c r="CK30" s="38"/>
      <c r="CL30" s="35"/>
      <c r="CM30" s="35"/>
    </row>
    <row r="31" spans="1:91" ht="12" customHeight="1">
      <c r="A31" s="313"/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8"/>
      <c r="S31" s="326"/>
      <c r="T31" s="311"/>
      <c r="U31" s="311"/>
      <c r="V31" s="311"/>
      <c r="W31" s="311"/>
      <c r="X31" s="311"/>
      <c r="Y31" s="311"/>
      <c r="Z31" s="311"/>
      <c r="AA31" s="327"/>
      <c r="AB31" s="42"/>
      <c r="AC31" s="296"/>
      <c r="AD31" s="297"/>
      <c r="AE31" s="297"/>
      <c r="AF31" s="297"/>
      <c r="AG31" s="297"/>
      <c r="AH31" s="297"/>
      <c r="AI31" s="297"/>
      <c r="AJ31" s="297"/>
      <c r="AK31" s="297"/>
      <c r="AL31" s="297"/>
      <c r="AM31" s="375"/>
      <c r="AN31" s="42"/>
      <c r="AO31" s="296"/>
      <c r="AP31" s="297"/>
      <c r="AQ31" s="297"/>
      <c r="AR31" s="297"/>
      <c r="AS31" s="297"/>
      <c r="AT31" s="297"/>
      <c r="AU31" s="297"/>
      <c r="AV31" s="297"/>
      <c r="AW31" s="297"/>
      <c r="AX31" s="375"/>
      <c r="AY31" s="9"/>
      <c r="AZ31" s="47"/>
      <c r="BA31" s="59"/>
      <c r="BB31" s="300"/>
      <c r="BC31" s="297"/>
      <c r="BD31" s="297"/>
      <c r="BE31" s="297"/>
      <c r="BF31" s="297"/>
      <c r="BG31" s="297"/>
      <c r="BH31" s="297"/>
      <c r="BI31" s="297"/>
      <c r="BJ31" s="307"/>
      <c r="BK31" s="308"/>
      <c r="BL31" s="308"/>
      <c r="BM31" s="308"/>
      <c r="BN31" s="308"/>
      <c r="BO31" s="308"/>
      <c r="BP31" s="308"/>
      <c r="BQ31" s="308"/>
      <c r="BR31" s="308"/>
      <c r="BS31" s="308"/>
      <c r="BT31" s="308"/>
      <c r="BU31" s="308"/>
      <c r="BV31" s="308"/>
      <c r="BW31" s="308"/>
      <c r="BX31" s="308"/>
      <c r="BY31" s="308"/>
      <c r="BZ31" s="308"/>
      <c r="CA31" s="308"/>
      <c r="CB31" s="308"/>
      <c r="CC31" s="308"/>
      <c r="CD31" s="308"/>
      <c r="CE31" s="308"/>
      <c r="CF31" s="308"/>
      <c r="CG31" s="308"/>
      <c r="CH31" s="308"/>
      <c r="CI31" s="308"/>
      <c r="CJ31" s="34"/>
      <c r="CK31" s="38"/>
      <c r="CL31" s="35"/>
      <c r="CM31" s="35"/>
    </row>
    <row r="32" spans="1:91" ht="12" customHeight="1">
      <c r="A32" s="370" t="s">
        <v>56</v>
      </c>
      <c r="B32" s="299"/>
      <c r="C32" s="299"/>
      <c r="D32" s="299"/>
      <c r="E32" s="305" t="s">
        <v>57</v>
      </c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28"/>
      <c r="S32" s="326"/>
      <c r="T32" s="311"/>
      <c r="U32" s="311"/>
      <c r="V32" s="311"/>
      <c r="W32" s="311"/>
      <c r="X32" s="311"/>
      <c r="Y32" s="311"/>
      <c r="Z32" s="311"/>
      <c r="AA32" s="327"/>
      <c r="AB32" s="42"/>
      <c r="AC32" s="296"/>
      <c r="AD32" s="297"/>
      <c r="AE32" s="297"/>
      <c r="AF32" s="297"/>
      <c r="AG32" s="297"/>
      <c r="AH32" s="297"/>
      <c r="AI32" s="297"/>
      <c r="AJ32" s="297"/>
      <c r="AK32" s="297"/>
      <c r="AL32" s="297"/>
      <c r="AM32" s="375"/>
      <c r="AN32" s="42"/>
      <c r="AO32" s="296"/>
      <c r="AP32" s="297"/>
      <c r="AQ32" s="297"/>
      <c r="AR32" s="297"/>
      <c r="AS32" s="297"/>
      <c r="AT32" s="297"/>
      <c r="AU32" s="297"/>
      <c r="AV32" s="297"/>
      <c r="AW32" s="297"/>
      <c r="AX32" s="375"/>
      <c r="AY32" s="9"/>
      <c r="AZ32" s="47"/>
      <c r="BA32" s="59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4"/>
      <c r="CK32" s="38"/>
      <c r="CL32" s="35"/>
      <c r="CM32" s="35"/>
    </row>
    <row r="33" spans="1:91" ht="12" customHeight="1">
      <c r="A33" s="313"/>
      <c r="B33" s="297"/>
      <c r="C33" s="297"/>
      <c r="D33" s="297"/>
      <c r="E33" s="307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28"/>
      <c r="S33" s="326"/>
      <c r="T33" s="311"/>
      <c r="U33" s="311"/>
      <c r="V33" s="311"/>
      <c r="W33" s="311"/>
      <c r="X33" s="311"/>
      <c r="Y33" s="311"/>
      <c r="Z33" s="311"/>
      <c r="AA33" s="327"/>
      <c r="AB33" s="42"/>
      <c r="AC33" s="296"/>
      <c r="AD33" s="297"/>
      <c r="AE33" s="297"/>
      <c r="AF33" s="297"/>
      <c r="AG33" s="297"/>
      <c r="AH33" s="297"/>
      <c r="AI33" s="297"/>
      <c r="AJ33" s="297"/>
      <c r="AK33" s="297"/>
      <c r="AL33" s="297"/>
      <c r="AM33" s="375"/>
      <c r="AN33" s="42"/>
      <c r="AO33" s="296"/>
      <c r="AP33" s="297"/>
      <c r="AQ33" s="297"/>
      <c r="AR33" s="297"/>
      <c r="AS33" s="297"/>
      <c r="AT33" s="297"/>
      <c r="AU33" s="297"/>
      <c r="AV33" s="297"/>
      <c r="AW33" s="297"/>
      <c r="AX33" s="375"/>
      <c r="AY33" s="9"/>
      <c r="AZ33" s="47"/>
      <c r="BA33" s="59"/>
      <c r="BB33" s="3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73" t="s">
        <v>58</v>
      </c>
      <c r="BO33" s="299"/>
      <c r="BP33" s="299"/>
      <c r="BQ33" s="299"/>
      <c r="BR33" s="299"/>
      <c r="BS33" s="299"/>
      <c r="BT33" s="299"/>
      <c r="BU33" s="299"/>
      <c r="BV33" s="299"/>
      <c r="BW33" s="299"/>
      <c r="BX33" s="299"/>
      <c r="BY33" s="299"/>
      <c r="BZ33" s="299"/>
      <c r="CA33" s="299"/>
      <c r="CB33" s="299"/>
      <c r="CC33" s="299"/>
      <c r="CD33" s="299"/>
      <c r="CE33" s="299"/>
      <c r="CF33" s="299"/>
      <c r="CG33" s="299"/>
      <c r="CH33" s="299"/>
      <c r="CI33" s="299"/>
      <c r="CJ33" s="34"/>
      <c r="CK33" s="38"/>
      <c r="CL33" s="35"/>
      <c r="CM33" s="35"/>
    </row>
    <row r="34" spans="1:91" ht="12" customHeight="1">
      <c r="A34" s="309"/>
      <c r="B34" s="302"/>
      <c r="C34" s="302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28"/>
      <c r="S34" s="326"/>
      <c r="T34" s="311"/>
      <c r="U34" s="311"/>
      <c r="V34" s="311"/>
      <c r="W34" s="311"/>
      <c r="X34" s="311"/>
      <c r="Y34" s="311"/>
      <c r="Z34" s="311"/>
      <c r="AA34" s="327"/>
      <c r="AB34" s="42"/>
      <c r="AC34" s="296"/>
      <c r="AD34" s="297"/>
      <c r="AE34" s="297"/>
      <c r="AF34" s="297"/>
      <c r="AG34" s="297"/>
      <c r="AH34" s="297"/>
      <c r="AI34" s="297"/>
      <c r="AJ34" s="297"/>
      <c r="AK34" s="297"/>
      <c r="AL34" s="297"/>
      <c r="AM34" s="375"/>
      <c r="AN34" s="3"/>
      <c r="AO34" s="296"/>
      <c r="AP34" s="297"/>
      <c r="AQ34" s="297"/>
      <c r="AR34" s="297"/>
      <c r="AS34" s="297"/>
      <c r="AT34" s="297"/>
      <c r="AU34" s="297"/>
      <c r="AV34" s="297"/>
      <c r="AW34" s="297"/>
      <c r="AX34" s="375"/>
      <c r="AY34" s="9"/>
      <c r="AZ34" s="47"/>
      <c r="BA34" s="9"/>
      <c r="BB34" s="60"/>
      <c r="BC34" s="60"/>
      <c r="BD34" s="60"/>
      <c r="BE34" s="60"/>
      <c r="BF34" s="60"/>
      <c r="BG34" s="60"/>
      <c r="BH34" s="60"/>
      <c r="BI34" s="60"/>
      <c r="BJ34" s="35"/>
      <c r="BK34" s="35"/>
      <c r="BL34" s="35"/>
      <c r="BM34" s="35"/>
      <c r="BN34" s="300"/>
      <c r="BO34" s="297"/>
      <c r="BP34" s="297"/>
      <c r="BQ34" s="297"/>
      <c r="BR34" s="297"/>
      <c r="BS34" s="297"/>
      <c r="BT34" s="297"/>
      <c r="BU34" s="297"/>
      <c r="BV34" s="297"/>
      <c r="BW34" s="297"/>
      <c r="BX34" s="297"/>
      <c r="BY34" s="297"/>
      <c r="BZ34" s="297"/>
      <c r="CA34" s="297"/>
      <c r="CB34" s="297"/>
      <c r="CC34" s="297"/>
      <c r="CD34" s="297"/>
      <c r="CE34" s="297"/>
      <c r="CF34" s="297"/>
      <c r="CG34" s="297"/>
      <c r="CH34" s="297"/>
      <c r="CI34" s="297"/>
      <c r="CJ34" s="57"/>
      <c r="CK34" s="58"/>
      <c r="CL34" s="9"/>
      <c r="CM34" s="9"/>
    </row>
    <row r="35" spans="1:91" ht="12" customHeight="1">
      <c r="A35" s="335" t="s">
        <v>59</v>
      </c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  <c r="Q35" s="299"/>
      <c r="R35" s="28"/>
      <c r="S35" s="326"/>
      <c r="T35" s="311"/>
      <c r="U35" s="311"/>
      <c r="V35" s="311"/>
      <c r="W35" s="311"/>
      <c r="X35" s="311"/>
      <c r="Y35" s="311"/>
      <c r="Z35" s="311"/>
      <c r="AA35" s="327"/>
      <c r="AC35" s="376"/>
      <c r="AD35" s="325"/>
      <c r="AE35" s="325"/>
      <c r="AF35" s="325"/>
      <c r="AG35" s="325"/>
      <c r="AH35" s="325"/>
      <c r="AI35" s="325"/>
      <c r="AJ35" s="325"/>
      <c r="AK35" s="325"/>
      <c r="AL35" s="325"/>
      <c r="AM35" s="377"/>
      <c r="AO35" s="376"/>
      <c r="AP35" s="325"/>
      <c r="AQ35" s="325"/>
      <c r="AR35" s="325"/>
      <c r="AS35" s="325"/>
      <c r="AT35" s="325"/>
      <c r="AU35" s="325"/>
      <c r="AV35" s="325"/>
      <c r="AW35" s="325"/>
      <c r="AX35" s="377"/>
      <c r="AZ35" s="47"/>
      <c r="BA35" s="9"/>
      <c r="BB35" s="295" t="s">
        <v>60</v>
      </c>
      <c r="BC35" s="294"/>
      <c r="BD35" s="294"/>
      <c r="BE35" s="294"/>
      <c r="BF35" s="294"/>
      <c r="BG35" s="294"/>
      <c r="BH35" s="294"/>
      <c r="BI35" s="294"/>
      <c r="BJ35" s="8"/>
      <c r="BK35" s="362" t="s">
        <v>1</v>
      </c>
      <c r="BL35" s="297"/>
      <c r="BM35" s="61"/>
      <c r="BN35" s="295" t="s">
        <v>61</v>
      </c>
      <c r="BO35" s="294"/>
      <c r="BP35" s="294"/>
      <c r="BQ35" s="294"/>
      <c r="BR35" s="294"/>
      <c r="BS35" s="294"/>
      <c r="BT35" s="294"/>
      <c r="BU35" s="294"/>
      <c r="BV35" s="294"/>
      <c r="BW35" s="362" t="s">
        <v>1</v>
      </c>
      <c r="BX35" s="297"/>
      <c r="BY35" s="297"/>
      <c r="BZ35" s="295" t="s">
        <v>62</v>
      </c>
      <c r="CA35" s="294"/>
      <c r="CB35" s="294"/>
      <c r="CC35" s="294"/>
      <c r="CD35" s="294"/>
      <c r="CE35" s="294"/>
      <c r="CF35" s="294"/>
      <c r="CG35" s="294"/>
      <c r="CH35" s="294"/>
      <c r="CI35" s="294"/>
      <c r="CJ35" s="57"/>
      <c r="CK35" s="58"/>
      <c r="CL35" s="9"/>
      <c r="CM35" s="9"/>
    </row>
    <row r="36" spans="1:91" ht="12" customHeight="1">
      <c r="A36" s="313"/>
      <c r="B36" s="297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7"/>
      <c r="O36" s="297"/>
      <c r="P36" s="297"/>
      <c r="Q36" s="297"/>
      <c r="R36" s="28"/>
      <c r="AZ36" s="47"/>
      <c r="BA36" s="9"/>
      <c r="BB36" s="296"/>
      <c r="BC36" s="297"/>
      <c r="BD36" s="297"/>
      <c r="BE36" s="297"/>
      <c r="BF36" s="297"/>
      <c r="BG36" s="297"/>
      <c r="BH36" s="297"/>
      <c r="BI36" s="297"/>
      <c r="BJ36" s="9"/>
      <c r="BK36" s="297"/>
      <c r="BL36" s="297"/>
      <c r="BM36" s="9"/>
      <c r="BN36" s="296"/>
      <c r="BO36" s="297"/>
      <c r="BP36" s="297"/>
      <c r="BQ36" s="297"/>
      <c r="BR36" s="297"/>
      <c r="BS36" s="297"/>
      <c r="BT36" s="297"/>
      <c r="BU36" s="297"/>
      <c r="BV36" s="297"/>
      <c r="BW36" s="297"/>
      <c r="BX36" s="297"/>
      <c r="BY36" s="297"/>
      <c r="BZ36" s="296"/>
      <c r="CA36" s="297"/>
      <c r="CB36" s="297"/>
      <c r="CC36" s="297"/>
      <c r="CD36" s="297"/>
      <c r="CE36" s="297"/>
      <c r="CF36" s="297"/>
      <c r="CG36" s="297"/>
      <c r="CH36" s="297"/>
      <c r="CI36" s="297"/>
      <c r="CJ36" s="57"/>
      <c r="CK36" s="58"/>
      <c r="CL36" s="9"/>
      <c r="CM36" s="9"/>
    </row>
    <row r="37" spans="1:91" ht="12" customHeight="1">
      <c r="A37" s="333" t="s">
        <v>63</v>
      </c>
      <c r="B37" s="299"/>
      <c r="C37" s="299"/>
      <c r="D37" s="299"/>
      <c r="E37" s="305" t="s">
        <v>64</v>
      </c>
      <c r="F37" s="306"/>
      <c r="G37" s="306"/>
      <c r="H37" s="306"/>
      <c r="I37" s="306"/>
      <c r="J37" s="306"/>
      <c r="K37" s="306"/>
      <c r="L37" s="306"/>
      <c r="M37" s="306"/>
      <c r="N37" s="306"/>
      <c r="O37" s="306"/>
      <c r="P37" s="306"/>
      <c r="Q37" s="306"/>
      <c r="R37" s="28"/>
      <c r="S37" s="396" t="s">
        <v>65</v>
      </c>
      <c r="T37" s="299"/>
      <c r="U37" s="299"/>
      <c r="V37" s="299"/>
      <c r="W37" s="299"/>
      <c r="X37" s="299"/>
      <c r="Y37" s="398" t="s">
        <v>66</v>
      </c>
      <c r="Z37" s="299"/>
      <c r="AA37" s="299"/>
      <c r="AB37" s="299"/>
      <c r="AC37" s="299"/>
      <c r="AD37" s="299"/>
      <c r="AE37" s="386" t="s">
        <v>67</v>
      </c>
      <c r="AF37" s="299"/>
      <c r="AG37" s="299"/>
      <c r="AH37" s="299"/>
      <c r="AI37" s="299"/>
      <c r="AJ37" s="299"/>
      <c r="AK37" s="299"/>
      <c r="AL37" s="299"/>
      <c r="AM37" s="299"/>
      <c r="AN37" s="299"/>
      <c r="AO37" s="299"/>
      <c r="AP37" s="299"/>
      <c r="AQ37" s="299"/>
      <c r="AR37" s="398" t="s">
        <v>68</v>
      </c>
      <c r="AS37" s="299"/>
      <c r="AT37" s="299"/>
      <c r="AU37" s="299"/>
      <c r="AV37" s="299"/>
      <c r="AW37" s="299"/>
      <c r="AX37" s="299"/>
      <c r="AY37" s="9"/>
      <c r="AZ37" s="47"/>
      <c r="BA37" s="9"/>
      <c r="BB37" s="387" t="s">
        <v>69</v>
      </c>
      <c r="BC37" s="294"/>
      <c r="BD37" s="294"/>
      <c r="BE37" s="294"/>
      <c r="BF37" s="294"/>
      <c r="BG37" s="294"/>
      <c r="BH37" s="294"/>
      <c r="BI37" s="294"/>
      <c r="BJ37" s="9"/>
      <c r="BK37" s="297"/>
      <c r="BL37" s="297"/>
      <c r="BM37" s="9"/>
      <c r="BN37" s="341">
        <f>IFERROR(IF(BB37="","-",VLOOKUP('(1-4)Anmeldevordruck'!BB37,'Look up'!Q6:AA11,7,0)),"--")</f>
        <v>46204.875</v>
      </c>
      <c r="BO37" s="299"/>
      <c r="BP37" s="299"/>
      <c r="BQ37" s="299"/>
      <c r="BR37" s="299"/>
      <c r="BS37" s="299"/>
      <c r="BT37" s="299"/>
      <c r="BU37" s="299"/>
      <c r="BV37" s="299"/>
      <c r="BW37" s="297"/>
      <c r="BX37" s="297"/>
      <c r="BY37" s="297"/>
      <c r="BZ37" s="427" t="s">
        <v>70</v>
      </c>
      <c r="CA37" s="299"/>
      <c r="CB37" s="299"/>
      <c r="CC37" s="299"/>
      <c r="CD37" s="299"/>
      <c r="CE37" s="299"/>
      <c r="CF37" s="299"/>
      <c r="CG37" s="299"/>
      <c r="CH37" s="299"/>
      <c r="CI37" s="299"/>
      <c r="CJ37" s="57"/>
      <c r="CK37" s="58"/>
      <c r="CL37" s="9"/>
      <c r="CM37" s="9"/>
    </row>
    <row r="38" spans="1:91" ht="15.75" customHeight="1">
      <c r="A38" s="313"/>
      <c r="B38" s="297"/>
      <c r="C38" s="297"/>
      <c r="D38" s="297"/>
      <c r="E38" s="307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28"/>
      <c r="S38" s="297"/>
      <c r="T38" s="297"/>
      <c r="U38" s="297"/>
      <c r="V38" s="297"/>
      <c r="W38" s="297"/>
      <c r="X38" s="297"/>
      <c r="Y38" s="300"/>
      <c r="Z38" s="297"/>
      <c r="AA38" s="297"/>
      <c r="AB38" s="297"/>
      <c r="AC38" s="297"/>
      <c r="AD38" s="297"/>
      <c r="AE38" s="300"/>
      <c r="AF38" s="297"/>
      <c r="AG38" s="297"/>
      <c r="AH38" s="297"/>
      <c r="AI38" s="297"/>
      <c r="AJ38" s="297"/>
      <c r="AK38" s="297"/>
      <c r="AL38" s="297"/>
      <c r="AM38" s="297"/>
      <c r="AN38" s="297"/>
      <c r="AO38" s="297"/>
      <c r="AP38" s="297"/>
      <c r="AQ38" s="297"/>
      <c r="AR38" s="300"/>
      <c r="AS38" s="297"/>
      <c r="AT38" s="297"/>
      <c r="AU38" s="297"/>
      <c r="AV38" s="297"/>
      <c r="AW38" s="297"/>
      <c r="AX38" s="297"/>
      <c r="AY38" s="9"/>
      <c r="AZ38" s="47"/>
      <c r="BA38" s="8"/>
      <c r="BB38" s="296"/>
      <c r="BC38" s="297"/>
      <c r="BD38" s="297"/>
      <c r="BE38" s="297"/>
      <c r="BF38" s="297"/>
      <c r="BG38" s="297"/>
      <c r="BH38" s="297"/>
      <c r="BI38" s="297"/>
      <c r="BJ38" s="9"/>
      <c r="BK38" s="297"/>
      <c r="BL38" s="297"/>
      <c r="BM38" s="9"/>
      <c r="BN38" s="300"/>
      <c r="BO38" s="297"/>
      <c r="BP38" s="297"/>
      <c r="BQ38" s="297"/>
      <c r="BR38" s="297"/>
      <c r="BS38" s="297"/>
      <c r="BT38" s="297"/>
      <c r="BU38" s="297"/>
      <c r="BV38" s="297"/>
      <c r="BW38" s="297"/>
      <c r="BX38" s="297"/>
      <c r="BY38" s="297"/>
      <c r="BZ38" s="300"/>
      <c r="CA38" s="297"/>
      <c r="CB38" s="297"/>
      <c r="CC38" s="297"/>
      <c r="CD38" s="297"/>
      <c r="CE38" s="297"/>
      <c r="CF38" s="297"/>
      <c r="CG38" s="297"/>
      <c r="CH38" s="297"/>
      <c r="CI38" s="297"/>
      <c r="CJ38" s="57"/>
      <c r="CK38" s="58"/>
      <c r="CL38" s="9"/>
      <c r="CM38" s="9"/>
    </row>
    <row r="39" spans="1:91" ht="12" customHeight="1">
      <c r="A39" s="395"/>
      <c r="B39" s="302"/>
      <c r="C39" s="302"/>
      <c r="D39" s="302"/>
      <c r="E39" s="302"/>
      <c r="F39" s="302"/>
      <c r="G39" s="302"/>
      <c r="H39" s="302"/>
      <c r="I39" s="302"/>
      <c r="J39" s="302"/>
      <c r="K39" s="302"/>
      <c r="L39" s="302"/>
      <c r="M39" s="302"/>
      <c r="N39" s="302"/>
      <c r="O39" s="302"/>
      <c r="P39" s="302"/>
      <c r="Q39" s="302"/>
      <c r="R39" s="28"/>
      <c r="S39" s="297"/>
      <c r="T39" s="297"/>
      <c r="U39" s="297"/>
      <c r="V39" s="297"/>
      <c r="W39" s="297"/>
      <c r="X39" s="297"/>
      <c r="Y39" s="358"/>
      <c r="Z39" s="297"/>
      <c r="AA39" s="297"/>
      <c r="AB39" s="297"/>
      <c r="AC39" s="297"/>
      <c r="AD39" s="297"/>
      <c r="AE39" s="332"/>
      <c r="AF39" s="306"/>
      <c r="AG39" s="306"/>
      <c r="AH39" s="306"/>
      <c r="AI39" s="306"/>
      <c r="AJ39" s="306"/>
      <c r="AK39" s="306"/>
      <c r="AL39" s="306"/>
      <c r="AM39" s="306"/>
      <c r="AN39" s="306"/>
      <c r="AO39" s="306"/>
      <c r="AP39" s="306"/>
      <c r="AQ39" s="306"/>
      <c r="AR39" s="358"/>
      <c r="AS39" s="297"/>
      <c r="AT39" s="297"/>
      <c r="AU39" s="297"/>
      <c r="AV39" s="297"/>
      <c r="AW39" s="297"/>
      <c r="AX39" s="297"/>
      <c r="AY39" s="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50"/>
      <c r="CK39" s="58"/>
      <c r="CL39" s="9"/>
      <c r="CM39" s="9"/>
    </row>
    <row r="40" spans="1:91" ht="12" customHeight="1">
      <c r="A40" s="349" t="s">
        <v>71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8"/>
      <c r="S40" s="297"/>
      <c r="T40" s="297"/>
      <c r="U40" s="297"/>
      <c r="V40" s="297"/>
      <c r="W40" s="297"/>
      <c r="X40" s="297"/>
      <c r="Y40" s="297"/>
      <c r="Z40" s="297"/>
      <c r="AA40" s="297"/>
      <c r="AB40" s="297"/>
      <c r="AC40" s="297"/>
      <c r="AD40" s="297"/>
      <c r="AE40" s="307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297"/>
      <c r="AS40" s="297"/>
      <c r="AT40" s="297"/>
      <c r="AU40" s="297"/>
      <c r="AV40" s="297"/>
      <c r="AW40" s="297"/>
      <c r="AX40" s="297"/>
      <c r="AY40" s="8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50"/>
      <c r="CK40" s="58"/>
      <c r="CL40" s="9"/>
      <c r="CM40" s="9"/>
    </row>
    <row r="41" spans="1:91" ht="12" customHeight="1">
      <c r="A41" s="313"/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297"/>
      <c r="P41" s="297"/>
      <c r="Q41" s="297"/>
      <c r="R41" s="48"/>
      <c r="S41" s="62"/>
      <c r="T41" s="62"/>
      <c r="U41" s="62"/>
      <c r="V41" s="62"/>
      <c r="W41" s="62"/>
      <c r="X41" s="62"/>
      <c r="Y41" s="62"/>
      <c r="Z41" s="62"/>
      <c r="AA41" s="62"/>
      <c r="AB41" s="48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50"/>
      <c r="CK41" s="58"/>
      <c r="CL41" s="9"/>
      <c r="CM41" s="9"/>
    </row>
    <row r="42" spans="1:91" ht="12" customHeight="1">
      <c r="A42" s="370" t="s">
        <v>56</v>
      </c>
      <c r="B42" s="299"/>
      <c r="C42" s="299"/>
      <c r="D42" s="299"/>
      <c r="E42" s="351" t="s">
        <v>72</v>
      </c>
      <c r="F42" s="306"/>
      <c r="G42" s="306"/>
      <c r="H42" s="306"/>
      <c r="I42" s="306"/>
      <c r="J42" s="306"/>
      <c r="K42" s="306"/>
      <c r="L42" s="306"/>
      <c r="M42" s="306"/>
      <c r="N42" s="306"/>
      <c r="O42" s="306"/>
      <c r="P42" s="306"/>
      <c r="Q42" s="306"/>
      <c r="R42" s="48"/>
      <c r="S42" s="49"/>
      <c r="T42" s="49"/>
      <c r="U42" s="49"/>
      <c r="V42" s="49"/>
      <c r="W42" s="49"/>
      <c r="X42" s="49"/>
      <c r="Y42" s="49"/>
      <c r="Z42" s="49"/>
      <c r="AA42" s="49"/>
      <c r="AB42" s="402" t="s">
        <v>73</v>
      </c>
      <c r="AC42" s="297"/>
      <c r="AD42" s="297"/>
      <c r="AE42" s="297"/>
      <c r="AF42" s="297"/>
      <c r="AG42" s="297"/>
      <c r="AH42" s="297"/>
      <c r="AI42" s="297"/>
      <c r="AJ42" s="297"/>
      <c r="AK42" s="297"/>
      <c r="AL42" s="297"/>
      <c r="AM42" s="297"/>
      <c r="AN42" s="297"/>
      <c r="AO42" s="297"/>
      <c r="AP42" s="297"/>
      <c r="AQ42" s="297"/>
      <c r="AR42" s="297"/>
      <c r="AS42" s="297"/>
      <c r="AT42" s="297"/>
      <c r="AU42" s="297"/>
      <c r="AV42" s="297"/>
      <c r="AW42" s="297"/>
      <c r="AX42" s="297"/>
      <c r="AY42" s="297"/>
      <c r="AZ42" s="297"/>
      <c r="BA42" s="297"/>
      <c r="BB42" s="297"/>
      <c r="BC42" s="297"/>
      <c r="BD42" s="297"/>
      <c r="BE42" s="297"/>
      <c r="BF42" s="297"/>
      <c r="BG42" s="297"/>
      <c r="BH42" s="297"/>
      <c r="BI42" s="297"/>
      <c r="BJ42" s="297"/>
      <c r="BK42" s="297"/>
      <c r="BL42" s="297"/>
      <c r="BM42" s="297"/>
      <c r="BN42" s="297"/>
      <c r="BO42" s="297"/>
      <c r="BP42" s="297"/>
      <c r="BQ42" s="297"/>
      <c r="BR42" s="297"/>
      <c r="BS42" s="297"/>
      <c r="BT42" s="297"/>
      <c r="BU42" s="297"/>
      <c r="BV42" s="297"/>
      <c r="BW42" s="297"/>
      <c r="BX42" s="297"/>
      <c r="BY42" s="297"/>
      <c r="BZ42" s="297"/>
      <c r="CA42" s="297"/>
      <c r="CB42" s="297"/>
      <c r="CC42" s="297"/>
      <c r="CD42" s="297"/>
      <c r="CE42" s="297"/>
      <c r="CF42" s="297"/>
      <c r="CG42" s="297"/>
      <c r="CH42" s="297"/>
      <c r="CI42" s="297"/>
      <c r="CJ42" s="297"/>
      <c r="CK42" s="58"/>
      <c r="CL42" s="9"/>
      <c r="CM42" s="9"/>
    </row>
    <row r="43" spans="1:91" ht="12" customHeight="1">
      <c r="A43" s="313"/>
      <c r="B43" s="297"/>
      <c r="C43" s="297"/>
      <c r="D43" s="297"/>
      <c r="E43" s="307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48"/>
      <c r="S43" s="49"/>
      <c r="T43" s="49"/>
      <c r="U43" s="49"/>
      <c r="V43" s="49"/>
      <c r="W43" s="49"/>
      <c r="X43" s="49"/>
      <c r="Y43" s="49"/>
      <c r="Z43" s="49"/>
      <c r="AA43" s="50"/>
      <c r="AB43" s="313"/>
      <c r="AC43" s="297"/>
      <c r="AD43" s="297"/>
      <c r="AE43" s="297"/>
      <c r="AF43" s="297"/>
      <c r="AG43" s="297"/>
      <c r="AH43" s="297"/>
      <c r="AI43" s="297"/>
      <c r="AJ43" s="297"/>
      <c r="AK43" s="297"/>
      <c r="AL43" s="297"/>
      <c r="AM43" s="297"/>
      <c r="AN43" s="297"/>
      <c r="AO43" s="297"/>
      <c r="AP43" s="297"/>
      <c r="AQ43" s="297"/>
      <c r="AR43" s="297"/>
      <c r="AS43" s="297"/>
      <c r="AT43" s="297"/>
      <c r="AU43" s="297"/>
      <c r="AV43" s="297"/>
      <c r="AW43" s="297"/>
      <c r="AX43" s="297"/>
      <c r="AY43" s="297"/>
      <c r="AZ43" s="297"/>
      <c r="BA43" s="297"/>
      <c r="BB43" s="297"/>
      <c r="BC43" s="297"/>
      <c r="BD43" s="297"/>
      <c r="BE43" s="297"/>
      <c r="BF43" s="297"/>
      <c r="BG43" s="297"/>
      <c r="BH43" s="297"/>
      <c r="BI43" s="297"/>
      <c r="BJ43" s="297"/>
      <c r="BK43" s="297"/>
      <c r="BL43" s="297"/>
      <c r="BM43" s="297"/>
      <c r="BN43" s="297"/>
      <c r="BO43" s="297"/>
      <c r="BP43" s="297"/>
      <c r="BQ43" s="297"/>
      <c r="BR43" s="297"/>
      <c r="BS43" s="297"/>
      <c r="BT43" s="297"/>
      <c r="BU43" s="297"/>
      <c r="BV43" s="297"/>
      <c r="BW43" s="297"/>
      <c r="BX43" s="297"/>
      <c r="BY43" s="297"/>
      <c r="BZ43" s="297"/>
      <c r="CA43" s="297"/>
      <c r="CB43" s="297"/>
      <c r="CC43" s="297"/>
      <c r="CD43" s="297"/>
      <c r="CE43" s="297"/>
      <c r="CF43" s="297"/>
      <c r="CG43" s="297"/>
      <c r="CH43" s="297"/>
      <c r="CI43" s="297"/>
      <c r="CJ43" s="297"/>
      <c r="CK43" s="58"/>
      <c r="CL43" s="9"/>
      <c r="CM43" s="9"/>
    </row>
    <row r="44" spans="1:91" ht="12" customHeight="1">
      <c r="A44" s="395"/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/>
      <c r="Q44" s="302"/>
      <c r="R44" s="48"/>
      <c r="S44" s="49"/>
      <c r="T44" s="49"/>
      <c r="U44" s="49"/>
      <c r="V44" s="49"/>
      <c r="W44" s="49"/>
      <c r="X44" s="49"/>
      <c r="Y44" s="49"/>
      <c r="Z44" s="49"/>
      <c r="AA44" s="50"/>
      <c r="AB44" s="63"/>
      <c r="AC44" s="416" t="s">
        <v>74</v>
      </c>
      <c r="AD44" s="299"/>
      <c r="AE44" s="299"/>
      <c r="AF44" s="299"/>
      <c r="AG44" s="299"/>
      <c r="AH44" s="299"/>
      <c r="AI44" s="410" t="s">
        <v>75</v>
      </c>
      <c r="AJ44" s="299"/>
      <c r="AK44" s="299"/>
      <c r="AL44" s="299"/>
      <c r="AM44" s="299"/>
      <c r="AN44" s="299"/>
      <c r="AO44" s="299"/>
      <c r="AP44" s="299"/>
      <c r="AQ44" s="299"/>
      <c r="AR44" s="299"/>
      <c r="AS44" s="299"/>
      <c r="AT44" s="299"/>
      <c r="AU44" s="299"/>
      <c r="AV44" s="299"/>
      <c r="AW44" s="299"/>
      <c r="AX44" s="299"/>
      <c r="AY44" s="299"/>
      <c r="AZ44" s="299"/>
      <c r="BA44" s="299"/>
      <c r="BB44" s="299"/>
      <c r="BC44" s="299"/>
      <c r="BD44" s="64"/>
      <c r="BE44" s="65"/>
      <c r="BF44" s="65"/>
      <c r="BG44" s="65"/>
      <c r="BH44" s="65"/>
      <c r="BI44" s="65"/>
      <c r="BJ44" s="65"/>
      <c r="BK44" s="66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405" t="str">
        <f>"Nachtarbeit möglich? "</f>
        <v xml:space="preserve">Nachtarbeit möglich? </v>
      </c>
      <c r="BZ44" s="299"/>
      <c r="CA44" s="299"/>
      <c r="CB44" s="299"/>
      <c r="CC44" s="299"/>
      <c r="CD44" s="299"/>
      <c r="CE44" s="299"/>
      <c r="CF44" s="299"/>
      <c r="CG44" s="358"/>
      <c r="CH44" s="297"/>
      <c r="CI44" s="297"/>
      <c r="CJ44" s="297"/>
      <c r="CK44" s="58"/>
      <c r="CL44" s="9"/>
      <c r="CM44" s="9"/>
    </row>
    <row r="45" spans="1:91" ht="12" customHeight="1">
      <c r="A45" s="349" t="s">
        <v>76</v>
      </c>
      <c r="B45" s="299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48"/>
      <c r="S45" s="49"/>
      <c r="T45" s="49"/>
      <c r="U45" s="49"/>
      <c r="V45" s="49"/>
      <c r="W45" s="49"/>
      <c r="X45" s="49"/>
      <c r="Y45" s="49"/>
      <c r="Z45" s="49"/>
      <c r="AA45" s="50"/>
      <c r="AB45" s="63"/>
      <c r="AC45" s="300"/>
      <c r="AD45" s="297"/>
      <c r="AE45" s="297"/>
      <c r="AF45" s="297"/>
      <c r="AG45" s="297"/>
      <c r="AH45" s="297"/>
      <c r="AI45" s="300"/>
      <c r="AJ45" s="297"/>
      <c r="AK45" s="297"/>
      <c r="AL45" s="297"/>
      <c r="AM45" s="297"/>
      <c r="AN45" s="297"/>
      <c r="AO45" s="297"/>
      <c r="AP45" s="297"/>
      <c r="AQ45" s="297"/>
      <c r="AR45" s="297"/>
      <c r="AS45" s="297"/>
      <c r="AT45" s="297"/>
      <c r="AU45" s="297"/>
      <c r="AV45" s="297"/>
      <c r="AW45" s="297"/>
      <c r="AX45" s="297"/>
      <c r="AY45" s="297"/>
      <c r="AZ45" s="297"/>
      <c r="BA45" s="297"/>
      <c r="BB45" s="297"/>
      <c r="BC45" s="297"/>
      <c r="BD45" s="68"/>
      <c r="BE45" s="69"/>
      <c r="BF45" s="69"/>
      <c r="BG45" s="69"/>
      <c r="BH45" s="69"/>
      <c r="BI45" s="69"/>
      <c r="BJ45" s="69"/>
      <c r="BK45" s="9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297"/>
      <c r="BZ45" s="297"/>
      <c r="CA45" s="297"/>
      <c r="CB45" s="297"/>
      <c r="CC45" s="297"/>
      <c r="CD45" s="297"/>
      <c r="CE45" s="297"/>
      <c r="CF45" s="297"/>
      <c r="CG45" s="297"/>
      <c r="CH45" s="297"/>
      <c r="CI45" s="297"/>
      <c r="CJ45" s="297"/>
      <c r="CK45" s="58"/>
      <c r="CL45" s="9"/>
      <c r="CM45" s="9"/>
    </row>
    <row r="46" spans="1:91" ht="12" customHeight="1">
      <c r="A46" s="313"/>
      <c r="B46" s="297"/>
      <c r="C46" s="297"/>
      <c r="D46" s="297"/>
      <c r="E46" s="297"/>
      <c r="F46" s="297"/>
      <c r="G46" s="297"/>
      <c r="H46" s="297"/>
      <c r="I46" s="297"/>
      <c r="J46" s="297"/>
      <c r="K46" s="297"/>
      <c r="L46" s="297"/>
      <c r="M46" s="297"/>
      <c r="N46" s="297"/>
      <c r="O46" s="297"/>
      <c r="P46" s="297"/>
      <c r="Q46" s="297"/>
      <c r="R46" s="48"/>
      <c r="S46" s="49"/>
      <c r="T46" s="49"/>
      <c r="U46" s="49"/>
      <c r="V46" s="49"/>
      <c r="W46" s="49"/>
      <c r="X46" s="49"/>
      <c r="Y46" s="49"/>
      <c r="Z46" s="49"/>
      <c r="AA46" s="50"/>
      <c r="AB46" s="63"/>
      <c r="AC46" s="310"/>
      <c r="AD46" s="311"/>
      <c r="AE46" s="311"/>
      <c r="AF46" s="311"/>
      <c r="AG46" s="311"/>
      <c r="AH46" s="311"/>
      <c r="AI46" s="334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1"/>
      <c r="AW46" s="311"/>
      <c r="AX46" s="311"/>
      <c r="AY46" s="311"/>
      <c r="AZ46" s="311"/>
      <c r="BA46" s="311"/>
      <c r="BB46" s="311"/>
      <c r="BC46" s="311"/>
      <c r="BD46" s="64"/>
      <c r="BE46" s="348" t="s">
        <v>77</v>
      </c>
      <c r="BF46" s="294"/>
      <c r="BG46" s="294"/>
      <c r="BH46" s="294"/>
      <c r="BI46" s="294"/>
      <c r="BJ46" s="294"/>
      <c r="BK46" s="340"/>
      <c r="BL46" s="294"/>
      <c r="BM46" s="294"/>
      <c r="BN46" s="294"/>
      <c r="BO46" s="294"/>
      <c r="BP46" s="294"/>
      <c r="BQ46" s="294"/>
      <c r="BR46" s="294"/>
      <c r="BS46" s="294"/>
      <c r="BT46" s="294"/>
      <c r="BU46" s="294"/>
      <c r="BV46" s="294"/>
      <c r="BW46" s="294"/>
      <c r="BX46" s="294"/>
      <c r="BY46" s="294"/>
      <c r="BZ46" s="294"/>
      <c r="CA46" s="294"/>
      <c r="CB46" s="294"/>
      <c r="CC46" s="294"/>
      <c r="CD46" s="294"/>
      <c r="CE46" s="294"/>
      <c r="CF46" s="294"/>
      <c r="CG46" s="294"/>
      <c r="CH46" s="294"/>
      <c r="CI46" s="294"/>
      <c r="CJ46" s="294"/>
      <c r="CK46" s="58"/>
      <c r="CL46" s="9"/>
      <c r="CM46" s="9"/>
    </row>
    <row r="47" spans="1:91" ht="12" customHeight="1">
      <c r="A47" s="370" t="s">
        <v>56</v>
      </c>
      <c r="B47" s="299"/>
      <c r="C47" s="299"/>
      <c r="D47" s="299"/>
      <c r="E47" s="415" t="s">
        <v>64</v>
      </c>
      <c r="F47" s="299"/>
      <c r="G47" s="299"/>
      <c r="H47" s="299"/>
      <c r="I47" s="299"/>
      <c r="J47" s="299"/>
      <c r="K47" s="299"/>
      <c r="L47" s="299"/>
      <c r="M47" s="299"/>
      <c r="N47" s="299"/>
      <c r="O47" s="299"/>
      <c r="P47" s="299"/>
      <c r="Q47" s="299"/>
      <c r="R47" s="48"/>
      <c r="S47" s="49"/>
      <c r="T47" s="49"/>
      <c r="U47" s="49"/>
      <c r="V47" s="49"/>
      <c r="W47" s="49"/>
      <c r="X47" s="49"/>
      <c r="Y47" s="49"/>
      <c r="Z47" s="49"/>
      <c r="AA47" s="50"/>
      <c r="AB47" s="63"/>
      <c r="AC47" s="334"/>
      <c r="AD47" s="311"/>
      <c r="AE47" s="311"/>
      <c r="AF47" s="311"/>
      <c r="AG47" s="311"/>
      <c r="AH47" s="311"/>
      <c r="AI47" s="334"/>
      <c r="AJ47" s="311"/>
      <c r="AK47" s="311"/>
      <c r="AL47" s="311"/>
      <c r="AM47" s="311"/>
      <c r="AN47" s="311"/>
      <c r="AO47" s="311"/>
      <c r="AP47" s="311"/>
      <c r="AQ47" s="311"/>
      <c r="AR47" s="311"/>
      <c r="AS47" s="311"/>
      <c r="AT47" s="311"/>
      <c r="AU47" s="311"/>
      <c r="AV47" s="311"/>
      <c r="AW47" s="311"/>
      <c r="AX47" s="311"/>
      <c r="AY47" s="311"/>
      <c r="AZ47" s="311"/>
      <c r="BA47" s="311"/>
      <c r="BB47" s="311"/>
      <c r="BC47" s="311"/>
      <c r="BD47" s="68"/>
      <c r="BE47" s="296"/>
      <c r="BF47" s="297"/>
      <c r="BG47" s="297"/>
      <c r="BH47" s="297"/>
      <c r="BI47" s="297"/>
      <c r="BJ47" s="297"/>
      <c r="BK47" s="296"/>
      <c r="BL47" s="297"/>
      <c r="BM47" s="297"/>
      <c r="BN47" s="297"/>
      <c r="BO47" s="297"/>
      <c r="BP47" s="297"/>
      <c r="BQ47" s="297"/>
      <c r="BR47" s="297"/>
      <c r="BS47" s="297"/>
      <c r="BT47" s="297"/>
      <c r="BU47" s="297"/>
      <c r="BV47" s="297"/>
      <c r="BW47" s="297"/>
      <c r="BX47" s="297"/>
      <c r="BY47" s="297"/>
      <c r="BZ47" s="297"/>
      <c r="CA47" s="297"/>
      <c r="CB47" s="297"/>
      <c r="CC47" s="297"/>
      <c r="CD47" s="297"/>
      <c r="CE47" s="297"/>
      <c r="CF47" s="297"/>
      <c r="CG47" s="297"/>
      <c r="CH47" s="297"/>
      <c r="CI47" s="297"/>
      <c r="CJ47" s="297"/>
      <c r="CK47" s="58"/>
      <c r="CL47" s="9"/>
      <c r="CM47" s="9"/>
    </row>
    <row r="48" spans="1:91" ht="12" customHeight="1">
      <c r="A48" s="313"/>
      <c r="B48" s="297"/>
      <c r="C48" s="297"/>
      <c r="D48" s="297"/>
      <c r="E48" s="300"/>
      <c r="F48" s="297"/>
      <c r="G48" s="297"/>
      <c r="H48" s="297"/>
      <c r="I48" s="297"/>
      <c r="J48" s="297"/>
      <c r="K48" s="297"/>
      <c r="L48" s="297"/>
      <c r="M48" s="297"/>
      <c r="N48" s="297"/>
      <c r="O48" s="297"/>
      <c r="P48" s="297"/>
      <c r="Q48" s="297"/>
      <c r="R48" s="48"/>
      <c r="S48" s="49"/>
      <c r="T48" s="49"/>
      <c r="U48" s="49"/>
      <c r="V48" s="49"/>
      <c r="W48" s="49"/>
      <c r="X48" s="49"/>
      <c r="Y48" s="49"/>
      <c r="Z48" s="49"/>
      <c r="AA48" s="50"/>
      <c r="AB48" s="63"/>
      <c r="AC48" s="310"/>
      <c r="AD48" s="311"/>
      <c r="AE48" s="311"/>
      <c r="AF48" s="311"/>
      <c r="AG48" s="311"/>
      <c r="AH48" s="311"/>
      <c r="AI48" s="334"/>
      <c r="AJ48" s="311"/>
      <c r="AK48" s="311"/>
      <c r="AL48" s="311"/>
      <c r="AM48" s="311"/>
      <c r="AN48" s="311"/>
      <c r="AO48" s="311"/>
      <c r="AP48" s="311"/>
      <c r="AQ48" s="311"/>
      <c r="AR48" s="311"/>
      <c r="AS48" s="311"/>
      <c r="AT48" s="311"/>
      <c r="AU48" s="311"/>
      <c r="AV48" s="311"/>
      <c r="AW48" s="311"/>
      <c r="AX48" s="311"/>
      <c r="AY48" s="311"/>
      <c r="AZ48" s="311"/>
      <c r="BA48" s="311"/>
      <c r="BB48" s="311"/>
      <c r="BC48" s="311"/>
      <c r="BD48" s="68"/>
      <c r="BE48" s="348" t="s">
        <v>78</v>
      </c>
      <c r="BF48" s="294"/>
      <c r="BG48" s="294"/>
      <c r="BH48" s="294"/>
      <c r="BI48" s="294"/>
      <c r="BJ48" s="294"/>
      <c r="BK48" s="340"/>
      <c r="BL48" s="294"/>
      <c r="BM48" s="294"/>
      <c r="BN48" s="294"/>
      <c r="BO48" s="294"/>
      <c r="BP48" s="294"/>
      <c r="BQ48" s="294"/>
      <c r="BR48" s="294"/>
      <c r="BS48" s="294"/>
      <c r="BT48" s="294"/>
      <c r="BU48" s="294"/>
      <c r="BV48" s="294"/>
      <c r="BW48" s="294"/>
      <c r="BX48" s="294"/>
      <c r="BY48" s="294"/>
      <c r="BZ48" s="294"/>
      <c r="CA48" s="294"/>
      <c r="CB48" s="294"/>
      <c r="CC48" s="294"/>
      <c r="CD48" s="294"/>
      <c r="CE48" s="294"/>
      <c r="CF48" s="294"/>
      <c r="CG48" s="294"/>
      <c r="CH48" s="294"/>
      <c r="CI48" s="294"/>
      <c r="CJ48" s="294"/>
      <c r="CK48" s="58"/>
      <c r="CL48" s="9"/>
      <c r="CM48" s="9"/>
    </row>
    <row r="49" spans="1:91" ht="12" customHeight="1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2"/>
      <c r="S49" s="72"/>
      <c r="T49" s="72"/>
      <c r="U49" s="72"/>
      <c r="V49" s="72"/>
      <c r="W49" s="72"/>
      <c r="X49" s="72"/>
      <c r="Y49" s="72"/>
      <c r="Z49" s="72"/>
      <c r="AA49" s="50"/>
      <c r="AB49" s="63"/>
      <c r="AC49" s="334"/>
      <c r="AD49" s="311"/>
      <c r="AE49" s="311"/>
      <c r="AF49" s="311"/>
      <c r="AG49" s="311"/>
      <c r="AH49" s="311"/>
      <c r="AI49" s="334"/>
      <c r="AJ49" s="311"/>
      <c r="AK49" s="311"/>
      <c r="AL49" s="311"/>
      <c r="AM49" s="311"/>
      <c r="AN49" s="311"/>
      <c r="AO49" s="311"/>
      <c r="AP49" s="311"/>
      <c r="AQ49" s="311"/>
      <c r="AR49" s="311"/>
      <c r="AS49" s="311"/>
      <c r="AT49" s="311"/>
      <c r="AU49" s="311"/>
      <c r="AV49" s="311"/>
      <c r="AW49" s="311"/>
      <c r="AX49" s="311"/>
      <c r="AY49" s="311"/>
      <c r="AZ49" s="311"/>
      <c r="BA49" s="311"/>
      <c r="BB49" s="311"/>
      <c r="BC49" s="311"/>
      <c r="BD49" s="68"/>
      <c r="BE49" s="296"/>
      <c r="BF49" s="297"/>
      <c r="BG49" s="297"/>
      <c r="BH49" s="297"/>
      <c r="BI49" s="297"/>
      <c r="BJ49" s="297"/>
      <c r="BK49" s="296"/>
      <c r="BL49" s="297"/>
      <c r="BM49" s="297"/>
      <c r="BN49" s="297"/>
      <c r="BO49" s="297"/>
      <c r="BP49" s="297"/>
      <c r="BQ49" s="297"/>
      <c r="BR49" s="297"/>
      <c r="BS49" s="297"/>
      <c r="BT49" s="297"/>
      <c r="BU49" s="297"/>
      <c r="BV49" s="297"/>
      <c r="BW49" s="297"/>
      <c r="BX49" s="297"/>
      <c r="BY49" s="297"/>
      <c r="BZ49" s="297"/>
      <c r="CA49" s="297"/>
      <c r="CB49" s="297"/>
      <c r="CC49" s="297"/>
      <c r="CD49" s="297"/>
      <c r="CE49" s="297"/>
      <c r="CF49" s="297"/>
      <c r="CG49" s="297"/>
      <c r="CH49" s="297"/>
      <c r="CI49" s="297"/>
      <c r="CJ49" s="297"/>
      <c r="CK49" s="58"/>
      <c r="CL49" s="9"/>
      <c r="CM49" s="9"/>
    </row>
    <row r="50" spans="1:91" ht="12" customHeight="1">
      <c r="A50" s="364" t="s">
        <v>79</v>
      </c>
      <c r="B50" s="365"/>
      <c r="C50" s="365"/>
      <c r="D50" s="365"/>
      <c r="E50" s="365"/>
      <c r="F50" s="365"/>
      <c r="G50" s="365"/>
      <c r="H50" s="365"/>
      <c r="I50" s="365"/>
      <c r="J50" s="365"/>
      <c r="K50" s="365"/>
      <c r="L50" s="365"/>
      <c r="M50" s="365"/>
      <c r="N50" s="365"/>
      <c r="O50" s="365"/>
      <c r="P50" s="365"/>
      <c r="Q50" s="365"/>
      <c r="R50" s="365"/>
      <c r="S50" s="365"/>
      <c r="T50" s="365"/>
      <c r="U50" s="365"/>
      <c r="V50" s="365"/>
      <c r="W50" s="365"/>
      <c r="X50" s="365"/>
      <c r="Y50" s="365"/>
      <c r="Z50" s="365"/>
      <c r="AA50" s="28"/>
      <c r="AB50" s="63"/>
      <c r="AC50" s="310"/>
      <c r="AD50" s="311"/>
      <c r="AE50" s="311"/>
      <c r="AF50" s="311"/>
      <c r="AG50" s="311"/>
      <c r="AH50" s="311"/>
      <c r="AI50" s="334"/>
      <c r="AJ50" s="311"/>
      <c r="AK50" s="311"/>
      <c r="AL50" s="311"/>
      <c r="AM50" s="311"/>
      <c r="AN50" s="311"/>
      <c r="AO50" s="311"/>
      <c r="AP50" s="311"/>
      <c r="AQ50" s="311"/>
      <c r="AR50" s="311"/>
      <c r="AS50" s="311"/>
      <c r="AT50" s="311"/>
      <c r="AU50" s="311"/>
      <c r="AV50" s="311"/>
      <c r="AW50" s="311"/>
      <c r="AX50" s="311"/>
      <c r="AY50" s="311"/>
      <c r="AZ50" s="311"/>
      <c r="BA50" s="311"/>
      <c r="BB50" s="311"/>
      <c r="BC50" s="311"/>
      <c r="BD50" s="68"/>
      <c r="BE50" s="348" t="s">
        <v>80</v>
      </c>
      <c r="BF50" s="294"/>
      <c r="BG50" s="294"/>
      <c r="BH50" s="294"/>
      <c r="BI50" s="294"/>
      <c r="BJ50" s="294"/>
      <c r="BK50" s="340"/>
      <c r="BL50" s="294"/>
      <c r="BM50" s="294"/>
      <c r="BN50" s="294"/>
      <c r="BO50" s="294"/>
      <c r="BP50" s="294"/>
      <c r="BQ50" s="294"/>
      <c r="BR50" s="294"/>
      <c r="BS50" s="294"/>
      <c r="BT50" s="294"/>
      <c r="BU50" s="294"/>
      <c r="BV50" s="294"/>
      <c r="BW50" s="294"/>
      <c r="BX50" s="294"/>
      <c r="BY50" s="294"/>
      <c r="BZ50" s="294"/>
      <c r="CA50" s="294"/>
      <c r="CB50" s="294"/>
      <c r="CC50" s="294"/>
      <c r="CD50" s="294"/>
      <c r="CE50" s="294"/>
      <c r="CF50" s="294"/>
      <c r="CG50" s="294"/>
      <c r="CH50" s="294"/>
      <c r="CI50" s="294"/>
      <c r="CJ50" s="294"/>
      <c r="CK50" s="73"/>
      <c r="CL50" s="74"/>
      <c r="CM50" s="74"/>
    </row>
    <row r="51" spans="1:91" ht="12" customHeight="1">
      <c r="A51" s="313"/>
      <c r="B51" s="297"/>
      <c r="C51" s="297"/>
      <c r="D51" s="297"/>
      <c r="E51" s="297"/>
      <c r="F51" s="297"/>
      <c r="G51" s="297"/>
      <c r="H51" s="297"/>
      <c r="I51" s="297"/>
      <c r="J51" s="297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7"/>
      <c r="V51" s="297"/>
      <c r="W51" s="297"/>
      <c r="X51" s="297"/>
      <c r="Y51" s="297"/>
      <c r="Z51" s="297"/>
      <c r="AA51" s="28"/>
      <c r="AB51" s="63"/>
      <c r="AC51" s="334"/>
      <c r="AD51" s="311"/>
      <c r="AE51" s="311"/>
      <c r="AF51" s="311"/>
      <c r="AG51" s="311"/>
      <c r="AH51" s="311"/>
      <c r="AI51" s="334"/>
      <c r="AJ51" s="311"/>
      <c r="AK51" s="311"/>
      <c r="AL51" s="311"/>
      <c r="AM51" s="311"/>
      <c r="AN51" s="311"/>
      <c r="AO51" s="311"/>
      <c r="AP51" s="311"/>
      <c r="AQ51" s="311"/>
      <c r="AR51" s="311"/>
      <c r="AS51" s="311"/>
      <c r="AT51" s="311"/>
      <c r="AU51" s="311"/>
      <c r="AV51" s="311"/>
      <c r="AW51" s="311"/>
      <c r="AX51" s="311"/>
      <c r="AY51" s="311"/>
      <c r="AZ51" s="311"/>
      <c r="BA51" s="311"/>
      <c r="BB51" s="311"/>
      <c r="BC51" s="311"/>
      <c r="BD51" s="68"/>
      <c r="BE51" s="296"/>
      <c r="BF51" s="297"/>
      <c r="BG51" s="297"/>
      <c r="BH51" s="297"/>
      <c r="BI51" s="297"/>
      <c r="BJ51" s="297"/>
      <c r="BK51" s="296"/>
      <c r="BL51" s="297"/>
      <c r="BM51" s="297"/>
      <c r="BN51" s="297"/>
      <c r="BO51" s="297"/>
      <c r="BP51" s="297"/>
      <c r="BQ51" s="297"/>
      <c r="BR51" s="297"/>
      <c r="BS51" s="297"/>
      <c r="BT51" s="297"/>
      <c r="BU51" s="297"/>
      <c r="BV51" s="297"/>
      <c r="BW51" s="297"/>
      <c r="BX51" s="297"/>
      <c r="BY51" s="297"/>
      <c r="BZ51" s="297"/>
      <c r="CA51" s="297"/>
      <c r="CB51" s="297"/>
      <c r="CC51" s="297"/>
      <c r="CD51" s="297"/>
      <c r="CE51" s="297"/>
      <c r="CF51" s="297"/>
      <c r="CG51" s="297"/>
      <c r="CH51" s="297"/>
      <c r="CI51" s="297"/>
      <c r="CJ51" s="297"/>
      <c r="CK51" s="73"/>
      <c r="CL51" s="74"/>
      <c r="CM51" s="74"/>
    </row>
    <row r="52" spans="1:91" ht="12" customHeight="1">
      <c r="A52" s="339" t="s">
        <v>81</v>
      </c>
      <c r="B52" s="299"/>
      <c r="C52" s="299"/>
      <c r="D52" s="299"/>
      <c r="E52" s="299"/>
      <c r="F52" s="299"/>
      <c r="G52" s="299"/>
      <c r="H52" s="299"/>
      <c r="I52" s="299"/>
      <c r="J52" s="299"/>
      <c r="K52" s="299"/>
      <c r="L52" s="299"/>
      <c r="M52" s="299"/>
      <c r="N52" s="299"/>
      <c r="O52" s="299"/>
      <c r="P52" s="299"/>
      <c r="Q52" s="299"/>
      <c r="R52" s="299"/>
      <c r="S52" s="299"/>
      <c r="T52" s="299"/>
      <c r="U52" s="9"/>
      <c r="V52" s="330" t="s">
        <v>82</v>
      </c>
      <c r="W52" s="294"/>
      <c r="X52" s="294"/>
      <c r="Y52" s="294"/>
      <c r="Z52" s="57"/>
      <c r="AA52" s="50"/>
      <c r="AB52" s="75"/>
      <c r="AC52" s="310"/>
      <c r="AD52" s="311"/>
      <c r="AE52" s="311"/>
      <c r="AF52" s="311"/>
      <c r="AG52" s="311"/>
      <c r="AH52" s="311"/>
      <c r="AI52" s="334"/>
      <c r="AJ52" s="311"/>
      <c r="AK52" s="311"/>
      <c r="AL52" s="311"/>
      <c r="AM52" s="311"/>
      <c r="AN52" s="311"/>
      <c r="AO52" s="311"/>
      <c r="AP52" s="311"/>
      <c r="AQ52" s="311"/>
      <c r="AR52" s="311"/>
      <c r="AS52" s="311"/>
      <c r="AT52" s="311"/>
      <c r="AU52" s="311"/>
      <c r="AV52" s="311"/>
      <c r="AW52" s="311"/>
      <c r="AX52" s="311"/>
      <c r="AY52" s="311"/>
      <c r="AZ52" s="311"/>
      <c r="BA52" s="311"/>
      <c r="BB52" s="311"/>
      <c r="BC52" s="311"/>
      <c r="BD52" s="76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77"/>
      <c r="CK52" s="78"/>
      <c r="CL52" s="79"/>
      <c r="CM52" s="79"/>
    </row>
    <row r="53" spans="1:91" ht="12" customHeight="1">
      <c r="A53" s="313"/>
      <c r="B53" s="297"/>
      <c r="C53" s="297"/>
      <c r="D53" s="297"/>
      <c r="E53" s="297"/>
      <c r="F53" s="297"/>
      <c r="G53" s="297"/>
      <c r="H53" s="297"/>
      <c r="I53" s="297"/>
      <c r="J53" s="297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9"/>
      <c r="V53" s="296"/>
      <c r="W53" s="297"/>
      <c r="X53" s="297"/>
      <c r="Y53" s="297"/>
      <c r="Z53" s="57"/>
      <c r="AA53" s="50"/>
      <c r="AB53" s="75"/>
      <c r="AC53" s="334"/>
      <c r="AD53" s="311"/>
      <c r="AE53" s="311"/>
      <c r="AF53" s="311"/>
      <c r="AG53" s="311"/>
      <c r="AH53" s="311"/>
      <c r="AI53" s="334"/>
      <c r="AJ53" s="311"/>
      <c r="AK53" s="311"/>
      <c r="AL53" s="311"/>
      <c r="AM53" s="311"/>
      <c r="AN53" s="311"/>
      <c r="AO53" s="311"/>
      <c r="AP53" s="311"/>
      <c r="AQ53" s="311"/>
      <c r="AR53" s="311"/>
      <c r="AS53" s="311"/>
      <c r="AT53" s="311"/>
      <c r="AU53" s="311"/>
      <c r="AV53" s="311"/>
      <c r="AW53" s="311"/>
      <c r="AX53" s="311"/>
      <c r="AY53" s="311"/>
      <c r="AZ53" s="311"/>
      <c r="BA53" s="311"/>
      <c r="BB53" s="311"/>
      <c r="BC53" s="311"/>
      <c r="BD53" s="76"/>
      <c r="BE53" s="390" t="s">
        <v>83</v>
      </c>
      <c r="BF53" s="299"/>
      <c r="BG53" s="299"/>
      <c r="BH53" s="299"/>
      <c r="BI53" s="299"/>
      <c r="BJ53" s="299"/>
      <c r="BK53" s="299"/>
      <c r="BL53" s="299"/>
      <c r="BM53" s="299"/>
      <c r="BN53" s="299"/>
      <c r="BO53" s="299"/>
      <c r="BP53" s="299"/>
      <c r="BQ53" s="299"/>
      <c r="BR53" s="299"/>
      <c r="BS53" s="299"/>
      <c r="BT53" s="299"/>
      <c r="BU53" s="390" t="s">
        <v>84</v>
      </c>
      <c r="BV53" s="299"/>
      <c r="BW53" s="299"/>
      <c r="BX53" s="299"/>
      <c r="BY53" s="299"/>
      <c r="BZ53" s="299"/>
      <c r="CA53" s="299"/>
      <c r="CB53" s="299"/>
      <c r="CC53" s="299"/>
      <c r="CD53" s="299"/>
      <c r="CE53" s="299"/>
      <c r="CF53" s="299"/>
      <c r="CG53" s="299"/>
      <c r="CH53" s="299"/>
      <c r="CI53" s="299"/>
      <c r="CJ53" s="299"/>
      <c r="CK53" s="78"/>
      <c r="CL53" s="79"/>
      <c r="CM53" s="79"/>
    </row>
    <row r="54" spans="1:91" ht="12" customHeight="1">
      <c r="A54" s="385" t="str">
        <f>IF(V52="Nein","PFB  wird vsl. vorliegen bis ","-")</f>
        <v>-</v>
      </c>
      <c r="B54" s="299"/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  <c r="P54" s="299"/>
      <c r="Q54" s="299"/>
      <c r="R54" s="299"/>
      <c r="S54" s="299"/>
      <c r="T54" s="299"/>
      <c r="U54" s="328" t="s">
        <v>1</v>
      </c>
      <c r="V54" s="411"/>
      <c r="W54" s="294"/>
      <c r="X54" s="294"/>
      <c r="Y54" s="294"/>
      <c r="Z54" s="57"/>
      <c r="AA54" s="50"/>
      <c r="AB54" s="75"/>
      <c r="AC54" s="310"/>
      <c r="AD54" s="311"/>
      <c r="AE54" s="311"/>
      <c r="AF54" s="311"/>
      <c r="AG54" s="311"/>
      <c r="AH54" s="311"/>
      <c r="AI54" s="334"/>
      <c r="AJ54" s="311"/>
      <c r="AK54" s="311"/>
      <c r="AL54" s="311"/>
      <c r="AM54" s="311"/>
      <c r="AN54" s="311"/>
      <c r="AO54" s="311"/>
      <c r="AP54" s="311"/>
      <c r="AQ54" s="311"/>
      <c r="AR54" s="311"/>
      <c r="AS54" s="311"/>
      <c r="AT54" s="311"/>
      <c r="AU54" s="311"/>
      <c r="AV54" s="311"/>
      <c r="AW54" s="311"/>
      <c r="AX54" s="311"/>
      <c r="AY54" s="311"/>
      <c r="AZ54" s="311"/>
      <c r="BA54" s="311"/>
      <c r="BB54" s="311"/>
      <c r="BC54" s="311"/>
      <c r="BD54" s="68"/>
      <c r="BE54" s="300"/>
      <c r="BF54" s="297"/>
      <c r="BG54" s="297"/>
      <c r="BH54" s="297"/>
      <c r="BI54" s="297"/>
      <c r="BJ54" s="297"/>
      <c r="BK54" s="297"/>
      <c r="BL54" s="297"/>
      <c r="BM54" s="297"/>
      <c r="BN54" s="297"/>
      <c r="BO54" s="297"/>
      <c r="BP54" s="297"/>
      <c r="BQ54" s="297"/>
      <c r="BR54" s="297"/>
      <c r="BS54" s="297"/>
      <c r="BT54" s="297"/>
      <c r="BU54" s="300"/>
      <c r="BV54" s="297"/>
      <c r="BW54" s="297"/>
      <c r="BX54" s="297"/>
      <c r="BY54" s="297"/>
      <c r="BZ54" s="297"/>
      <c r="CA54" s="297"/>
      <c r="CB54" s="297"/>
      <c r="CC54" s="297"/>
      <c r="CD54" s="297"/>
      <c r="CE54" s="297"/>
      <c r="CF54" s="297"/>
      <c r="CG54" s="297"/>
      <c r="CH54" s="297"/>
      <c r="CI54" s="297"/>
      <c r="CJ54" s="297"/>
      <c r="CK54" s="80"/>
      <c r="CL54" s="81"/>
      <c r="CM54" s="81"/>
    </row>
    <row r="55" spans="1:91" ht="12" customHeight="1">
      <c r="A55" s="313"/>
      <c r="B55" s="297"/>
      <c r="C55" s="297"/>
      <c r="D55" s="297"/>
      <c r="E55" s="297"/>
      <c r="F55" s="297"/>
      <c r="G55" s="297"/>
      <c r="H55" s="297"/>
      <c r="I55" s="297"/>
      <c r="J55" s="297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6"/>
      <c r="W55" s="297"/>
      <c r="X55" s="297"/>
      <c r="Y55" s="297"/>
      <c r="Z55" s="57"/>
      <c r="AA55" s="50"/>
      <c r="AB55" s="75"/>
      <c r="AC55" s="334"/>
      <c r="AD55" s="311"/>
      <c r="AE55" s="311"/>
      <c r="AF55" s="311"/>
      <c r="AG55" s="311"/>
      <c r="AH55" s="311"/>
      <c r="AI55" s="334"/>
      <c r="AJ55" s="311"/>
      <c r="AK55" s="311"/>
      <c r="AL55" s="311"/>
      <c r="AM55" s="311"/>
      <c r="AN55" s="311"/>
      <c r="AO55" s="311"/>
      <c r="AP55" s="311"/>
      <c r="AQ55" s="311"/>
      <c r="AR55" s="311"/>
      <c r="AS55" s="311"/>
      <c r="AT55" s="311"/>
      <c r="AU55" s="311"/>
      <c r="AV55" s="311"/>
      <c r="AW55" s="311"/>
      <c r="AX55" s="311"/>
      <c r="AY55" s="311"/>
      <c r="AZ55" s="311"/>
      <c r="BA55" s="311"/>
      <c r="BB55" s="311"/>
      <c r="BC55" s="311"/>
      <c r="BD55" s="68"/>
      <c r="BE55" s="345"/>
      <c r="BF55" s="294"/>
      <c r="BG55" s="294"/>
      <c r="BH55" s="294"/>
      <c r="BI55" s="294"/>
      <c r="BJ55" s="294"/>
      <c r="BK55" s="294"/>
      <c r="BL55" s="294"/>
      <c r="BM55" s="294"/>
      <c r="BN55" s="294"/>
      <c r="BO55" s="294"/>
      <c r="BP55" s="294"/>
      <c r="BQ55" s="294"/>
      <c r="BR55" s="294"/>
      <c r="BS55" s="294"/>
      <c r="BT55" s="294"/>
      <c r="BU55" s="345"/>
      <c r="BV55" s="294"/>
      <c r="BW55" s="294"/>
      <c r="BX55" s="294"/>
      <c r="BY55" s="294"/>
      <c r="BZ55" s="294"/>
      <c r="CA55" s="294"/>
      <c r="CB55" s="294"/>
      <c r="CC55" s="294"/>
      <c r="CD55" s="294"/>
      <c r="CE55" s="294"/>
      <c r="CF55" s="294"/>
      <c r="CG55" s="294"/>
      <c r="CH55" s="294"/>
      <c r="CI55" s="294"/>
      <c r="CJ55" s="294"/>
      <c r="CK55" s="80"/>
      <c r="CL55" s="81"/>
      <c r="CM55" s="81"/>
    </row>
    <row r="56" spans="1:91" ht="12" customHeight="1">
      <c r="A56" s="312" t="s">
        <v>85</v>
      </c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9"/>
      <c r="V56" s="330" t="s">
        <v>82</v>
      </c>
      <c r="W56" s="294"/>
      <c r="X56" s="294"/>
      <c r="Y56" s="294"/>
      <c r="Z56" s="57"/>
      <c r="AA56" s="50"/>
      <c r="AB56" s="75"/>
      <c r="AC56" s="310"/>
      <c r="AD56" s="311"/>
      <c r="AE56" s="311"/>
      <c r="AF56" s="311"/>
      <c r="AG56" s="311"/>
      <c r="AH56" s="311"/>
      <c r="AI56" s="334"/>
      <c r="AJ56" s="311"/>
      <c r="AK56" s="311"/>
      <c r="AL56" s="311"/>
      <c r="AM56" s="311"/>
      <c r="AN56" s="311"/>
      <c r="AO56" s="311"/>
      <c r="AP56" s="311"/>
      <c r="AQ56" s="311"/>
      <c r="AR56" s="311"/>
      <c r="AS56" s="311"/>
      <c r="AT56" s="311"/>
      <c r="AU56" s="311"/>
      <c r="AV56" s="311"/>
      <c r="AW56" s="311"/>
      <c r="AX56" s="311"/>
      <c r="AY56" s="311"/>
      <c r="AZ56" s="311"/>
      <c r="BA56" s="311"/>
      <c r="BB56" s="311"/>
      <c r="BC56" s="311"/>
      <c r="BD56" s="68"/>
      <c r="BE56" s="296"/>
      <c r="BF56" s="297"/>
      <c r="BG56" s="297"/>
      <c r="BH56" s="297"/>
      <c r="BI56" s="297"/>
      <c r="BJ56" s="297"/>
      <c r="BK56" s="297"/>
      <c r="BL56" s="297"/>
      <c r="BM56" s="297"/>
      <c r="BN56" s="297"/>
      <c r="BO56" s="297"/>
      <c r="BP56" s="297"/>
      <c r="BQ56" s="297"/>
      <c r="BR56" s="297"/>
      <c r="BS56" s="297"/>
      <c r="BT56" s="297"/>
      <c r="BU56" s="296"/>
      <c r="BV56" s="297"/>
      <c r="BW56" s="297"/>
      <c r="BX56" s="297"/>
      <c r="BY56" s="297"/>
      <c r="BZ56" s="297"/>
      <c r="CA56" s="297"/>
      <c r="CB56" s="297"/>
      <c r="CC56" s="297"/>
      <c r="CD56" s="297"/>
      <c r="CE56" s="297"/>
      <c r="CF56" s="297"/>
      <c r="CG56" s="297"/>
      <c r="CH56" s="297"/>
      <c r="CI56" s="297"/>
      <c r="CJ56" s="297"/>
      <c r="CK56" s="80"/>
      <c r="CL56" s="81"/>
      <c r="CM56" s="81"/>
    </row>
    <row r="57" spans="1:91" ht="12" customHeight="1">
      <c r="A57" s="313"/>
      <c r="B57" s="297"/>
      <c r="C57" s="297"/>
      <c r="D57" s="297"/>
      <c r="E57" s="297"/>
      <c r="F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9"/>
      <c r="V57" s="296"/>
      <c r="W57" s="297"/>
      <c r="X57" s="297"/>
      <c r="Y57" s="297"/>
      <c r="Z57" s="57"/>
      <c r="AA57" s="50"/>
      <c r="AB57" s="75"/>
      <c r="AC57" s="334"/>
      <c r="AD57" s="311"/>
      <c r="AE57" s="311"/>
      <c r="AF57" s="311"/>
      <c r="AG57" s="311"/>
      <c r="AH57" s="311"/>
      <c r="AI57" s="334"/>
      <c r="AJ57" s="311"/>
      <c r="AK57" s="311"/>
      <c r="AL57" s="311"/>
      <c r="AM57" s="311"/>
      <c r="AN57" s="311"/>
      <c r="AO57" s="311"/>
      <c r="AP57" s="311"/>
      <c r="AQ57" s="311"/>
      <c r="AR57" s="311"/>
      <c r="AS57" s="311"/>
      <c r="AT57" s="311"/>
      <c r="AU57" s="311"/>
      <c r="AV57" s="311"/>
      <c r="AW57" s="311"/>
      <c r="AX57" s="311"/>
      <c r="AY57" s="311"/>
      <c r="AZ57" s="311"/>
      <c r="BA57" s="311"/>
      <c r="BB57" s="311"/>
      <c r="BC57" s="311"/>
      <c r="BD57" s="68"/>
      <c r="BE57" s="296"/>
      <c r="BF57" s="297"/>
      <c r="BG57" s="297"/>
      <c r="BH57" s="297"/>
      <c r="BI57" s="297"/>
      <c r="BJ57" s="297"/>
      <c r="BK57" s="297"/>
      <c r="BL57" s="297"/>
      <c r="BM57" s="297"/>
      <c r="BN57" s="297"/>
      <c r="BO57" s="297"/>
      <c r="BP57" s="297"/>
      <c r="BQ57" s="297"/>
      <c r="BR57" s="297"/>
      <c r="BS57" s="297"/>
      <c r="BT57" s="297"/>
      <c r="BU57" s="296"/>
      <c r="BV57" s="297"/>
      <c r="BW57" s="297"/>
      <c r="BX57" s="297"/>
      <c r="BY57" s="297"/>
      <c r="BZ57" s="297"/>
      <c r="CA57" s="297"/>
      <c r="CB57" s="297"/>
      <c r="CC57" s="297"/>
      <c r="CD57" s="297"/>
      <c r="CE57" s="297"/>
      <c r="CF57" s="297"/>
      <c r="CG57" s="297"/>
      <c r="CH57" s="297"/>
      <c r="CI57" s="297"/>
      <c r="CJ57" s="297"/>
      <c r="CK57" s="80"/>
      <c r="CL57" s="81"/>
      <c r="CM57" s="81"/>
    </row>
    <row r="58" spans="1:91" ht="12" customHeight="1">
      <c r="A58" s="385" t="str">
        <f>IF(V56="Ja","Plangenehmigung wird vsl. vorliegen bis ","-")</f>
        <v>-</v>
      </c>
      <c r="B58" s="299"/>
      <c r="C58" s="299"/>
      <c r="D58" s="299"/>
      <c r="E58" s="299"/>
      <c r="F58" s="299"/>
      <c r="G58" s="299"/>
      <c r="H58" s="299"/>
      <c r="I58" s="299"/>
      <c r="J58" s="299"/>
      <c r="K58" s="299"/>
      <c r="L58" s="299"/>
      <c r="M58" s="299"/>
      <c r="N58" s="299"/>
      <c r="O58" s="299"/>
      <c r="P58" s="299"/>
      <c r="Q58" s="299"/>
      <c r="R58" s="299"/>
      <c r="S58" s="299"/>
      <c r="T58" s="299"/>
      <c r="U58" s="328" t="s">
        <v>1</v>
      </c>
      <c r="V58" s="411"/>
      <c r="W58" s="294"/>
      <c r="X58" s="294"/>
      <c r="Y58" s="294"/>
      <c r="Z58" s="57"/>
      <c r="AA58" s="50"/>
      <c r="AB58" s="75"/>
      <c r="AC58" s="310"/>
      <c r="AD58" s="311"/>
      <c r="AE58" s="311"/>
      <c r="AF58" s="311"/>
      <c r="AG58" s="311"/>
      <c r="AH58" s="311"/>
      <c r="AI58" s="334"/>
      <c r="AJ58" s="311"/>
      <c r="AK58" s="311"/>
      <c r="AL58" s="311"/>
      <c r="AM58" s="311"/>
      <c r="AN58" s="311"/>
      <c r="AO58" s="311"/>
      <c r="AP58" s="311"/>
      <c r="AQ58" s="311"/>
      <c r="AR58" s="311"/>
      <c r="AS58" s="311"/>
      <c r="AT58" s="311"/>
      <c r="AU58" s="311"/>
      <c r="AV58" s="311"/>
      <c r="AW58" s="311"/>
      <c r="AX58" s="311"/>
      <c r="AY58" s="311"/>
      <c r="AZ58" s="311"/>
      <c r="BA58" s="311"/>
      <c r="BB58" s="311"/>
      <c r="BC58" s="311"/>
      <c r="BD58" s="76"/>
      <c r="BE58" s="296"/>
      <c r="BF58" s="297"/>
      <c r="BG58" s="297"/>
      <c r="BH58" s="297"/>
      <c r="BI58" s="297"/>
      <c r="BJ58" s="297"/>
      <c r="BK58" s="297"/>
      <c r="BL58" s="297"/>
      <c r="BM58" s="297"/>
      <c r="BN58" s="297"/>
      <c r="BO58" s="297"/>
      <c r="BP58" s="297"/>
      <c r="BQ58" s="297"/>
      <c r="BR58" s="297"/>
      <c r="BS58" s="297"/>
      <c r="BT58" s="297"/>
      <c r="BU58" s="296"/>
      <c r="BV58" s="297"/>
      <c r="BW58" s="297"/>
      <c r="BX58" s="297"/>
      <c r="BY58" s="297"/>
      <c r="BZ58" s="297"/>
      <c r="CA58" s="297"/>
      <c r="CB58" s="297"/>
      <c r="CC58" s="297"/>
      <c r="CD58" s="297"/>
      <c r="CE58" s="297"/>
      <c r="CF58" s="297"/>
      <c r="CG58" s="297"/>
      <c r="CH58" s="297"/>
      <c r="CI58" s="297"/>
      <c r="CJ58" s="297"/>
      <c r="CK58" s="80"/>
      <c r="CL58" s="81"/>
      <c r="CM58" s="81"/>
    </row>
    <row r="59" spans="1:91" ht="12" customHeight="1">
      <c r="A59" s="313"/>
      <c r="B59" s="297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6"/>
      <c r="W59" s="297"/>
      <c r="X59" s="297"/>
      <c r="Y59" s="297"/>
      <c r="Z59" s="57"/>
      <c r="AA59" s="50"/>
      <c r="AB59" s="75"/>
      <c r="AC59" s="334"/>
      <c r="AD59" s="311"/>
      <c r="AE59" s="311"/>
      <c r="AF59" s="311"/>
      <c r="AG59" s="311"/>
      <c r="AH59" s="311"/>
      <c r="AI59" s="334"/>
      <c r="AJ59" s="311"/>
      <c r="AK59" s="311"/>
      <c r="AL59" s="311"/>
      <c r="AM59" s="311"/>
      <c r="AN59" s="311"/>
      <c r="AO59" s="311"/>
      <c r="AP59" s="311"/>
      <c r="AQ59" s="311"/>
      <c r="AR59" s="311"/>
      <c r="AS59" s="311"/>
      <c r="AT59" s="311"/>
      <c r="AU59" s="311"/>
      <c r="AV59" s="311"/>
      <c r="AW59" s="311"/>
      <c r="AX59" s="311"/>
      <c r="AY59" s="311"/>
      <c r="AZ59" s="311"/>
      <c r="BA59" s="311"/>
      <c r="BB59" s="311"/>
      <c r="BC59" s="311"/>
      <c r="BD59" s="76"/>
      <c r="BE59" s="296"/>
      <c r="BF59" s="297"/>
      <c r="BG59" s="297"/>
      <c r="BH59" s="297"/>
      <c r="BI59" s="297"/>
      <c r="BJ59" s="297"/>
      <c r="BK59" s="297"/>
      <c r="BL59" s="297"/>
      <c r="BM59" s="297"/>
      <c r="BN59" s="297"/>
      <c r="BO59" s="297"/>
      <c r="BP59" s="297"/>
      <c r="BQ59" s="297"/>
      <c r="BR59" s="297"/>
      <c r="BS59" s="297"/>
      <c r="BT59" s="297"/>
      <c r="BU59" s="296"/>
      <c r="BV59" s="297"/>
      <c r="BW59" s="297"/>
      <c r="BX59" s="297"/>
      <c r="BY59" s="297"/>
      <c r="BZ59" s="297"/>
      <c r="CA59" s="297"/>
      <c r="CB59" s="297"/>
      <c r="CC59" s="297"/>
      <c r="CD59" s="297"/>
      <c r="CE59" s="297"/>
      <c r="CF59" s="297"/>
      <c r="CG59" s="297"/>
      <c r="CH59" s="297"/>
      <c r="CI59" s="297"/>
      <c r="CJ59" s="297"/>
      <c r="CK59" s="80"/>
      <c r="CL59" s="81"/>
      <c r="CM59" s="81"/>
    </row>
    <row r="60" spans="1:91" ht="12" customHeight="1">
      <c r="A60" s="388" t="s">
        <v>86</v>
      </c>
      <c r="B60" s="299"/>
      <c r="C60" s="299"/>
      <c r="D60" s="299"/>
      <c r="E60" s="299"/>
      <c r="F60" s="299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299"/>
      <c r="S60" s="299"/>
      <c r="T60" s="299"/>
      <c r="U60" s="9"/>
      <c r="V60" s="330" t="s">
        <v>87</v>
      </c>
      <c r="W60" s="294"/>
      <c r="X60" s="294"/>
      <c r="Y60" s="294"/>
      <c r="Z60" s="57"/>
      <c r="AA60" s="50"/>
      <c r="AB60" s="75"/>
      <c r="AC60" s="82"/>
      <c r="AD60" s="82"/>
      <c r="AE60" s="82"/>
      <c r="AF60" s="82"/>
      <c r="AG60" s="82"/>
      <c r="AH60" s="82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226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84"/>
      <c r="CK60" s="80"/>
      <c r="CL60" s="81"/>
      <c r="CM60" s="81"/>
    </row>
    <row r="61" spans="1:91" ht="12" customHeight="1">
      <c r="A61" s="313"/>
      <c r="B61" s="297"/>
      <c r="C61" s="297"/>
      <c r="D61" s="297"/>
      <c r="E61" s="297"/>
      <c r="F61" s="297"/>
      <c r="G61" s="297"/>
      <c r="H61" s="297"/>
      <c r="I61" s="297"/>
      <c r="J61" s="297"/>
      <c r="K61" s="297"/>
      <c r="L61" s="297"/>
      <c r="M61" s="297"/>
      <c r="N61" s="297"/>
      <c r="O61" s="297"/>
      <c r="P61" s="297"/>
      <c r="Q61" s="297"/>
      <c r="R61" s="297"/>
      <c r="S61" s="297"/>
      <c r="T61" s="297"/>
      <c r="U61" s="9"/>
      <c r="V61" s="296"/>
      <c r="W61" s="297"/>
      <c r="X61" s="297"/>
      <c r="Y61" s="297"/>
      <c r="Z61" s="57"/>
      <c r="AA61" s="50"/>
      <c r="AB61" s="75"/>
      <c r="AC61" s="433" t="s">
        <v>88</v>
      </c>
      <c r="AD61" s="297"/>
      <c r="AE61" s="297"/>
      <c r="AF61" s="297"/>
      <c r="AG61" s="297"/>
      <c r="AH61" s="434"/>
      <c r="AI61" s="355">
        <v>1</v>
      </c>
      <c r="AJ61" s="403" t="s">
        <v>89</v>
      </c>
      <c r="AK61" s="297"/>
      <c r="AL61" s="360" t="s">
        <v>90</v>
      </c>
      <c r="AM61" s="297"/>
      <c r="AN61" s="297"/>
      <c r="AO61" s="297"/>
      <c r="AP61" s="297"/>
      <c r="AQ61" s="297"/>
      <c r="AR61" s="297"/>
      <c r="AS61" s="297"/>
      <c r="AT61" s="297"/>
      <c r="AU61" s="297"/>
      <c r="AV61" s="297"/>
      <c r="AW61" s="297"/>
      <c r="AX61" s="297"/>
      <c r="AY61" s="297"/>
      <c r="AZ61" s="297"/>
      <c r="BA61" s="297"/>
      <c r="BB61" s="297"/>
      <c r="BC61" s="297"/>
      <c r="BD61" s="297"/>
      <c r="BE61" s="297"/>
      <c r="BF61" s="297"/>
      <c r="BG61" s="297"/>
      <c r="BH61" s="297"/>
      <c r="BI61" s="297"/>
      <c r="BJ61" s="297"/>
      <c r="BK61" s="297"/>
      <c r="BL61" s="297"/>
      <c r="BM61" s="297"/>
      <c r="BN61" s="297"/>
      <c r="BO61" s="297"/>
      <c r="BP61" s="297"/>
      <c r="BQ61" s="297"/>
      <c r="BR61" s="297"/>
      <c r="BS61" s="297"/>
      <c r="BT61" s="297"/>
      <c r="BU61" s="297"/>
      <c r="BV61" s="297"/>
      <c r="BW61" s="297"/>
      <c r="BX61" s="297"/>
      <c r="BY61" s="297"/>
      <c r="BZ61" s="297"/>
      <c r="CA61" s="297"/>
      <c r="CB61" s="297"/>
      <c r="CC61" s="297"/>
      <c r="CD61" s="297"/>
      <c r="CE61" s="297"/>
      <c r="CF61" s="297"/>
      <c r="CG61" s="297"/>
      <c r="CH61" s="297"/>
      <c r="CI61" s="297"/>
      <c r="CJ61" s="361"/>
      <c r="CK61" s="80"/>
      <c r="CL61" s="81"/>
      <c r="CM61" s="81"/>
    </row>
    <row r="62" spans="1:91" ht="12" customHeight="1">
      <c r="A62" s="385" t="str">
        <f>IF(V60="Nein","Entwurfsplanung wird vsl. genehmigt bis ","-")</f>
        <v>-</v>
      </c>
      <c r="B62" s="299"/>
      <c r="C62" s="299"/>
      <c r="D62" s="299"/>
      <c r="E62" s="299"/>
      <c r="F62" s="299"/>
      <c r="G62" s="299"/>
      <c r="H62" s="299"/>
      <c r="I62" s="299"/>
      <c r="J62" s="299"/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328" t="s">
        <v>1</v>
      </c>
      <c r="V62" s="411"/>
      <c r="W62" s="294"/>
      <c r="X62" s="294"/>
      <c r="Y62" s="294"/>
      <c r="Z62" s="57"/>
      <c r="AA62" s="50"/>
      <c r="AB62" s="75"/>
      <c r="AC62" s="300"/>
      <c r="AD62" s="297"/>
      <c r="AE62" s="297"/>
      <c r="AF62" s="297"/>
      <c r="AG62" s="297"/>
      <c r="AH62" s="434"/>
      <c r="AI62" s="356"/>
      <c r="AJ62" s="300"/>
      <c r="AK62" s="297"/>
      <c r="AL62" s="300"/>
      <c r="AM62" s="297"/>
      <c r="AN62" s="297"/>
      <c r="AO62" s="297"/>
      <c r="AP62" s="297"/>
      <c r="AQ62" s="297"/>
      <c r="AR62" s="297"/>
      <c r="AS62" s="297"/>
      <c r="AT62" s="297"/>
      <c r="AU62" s="297"/>
      <c r="AV62" s="297"/>
      <c r="AW62" s="297"/>
      <c r="AX62" s="297"/>
      <c r="AY62" s="297"/>
      <c r="AZ62" s="297"/>
      <c r="BA62" s="297"/>
      <c r="BB62" s="297"/>
      <c r="BC62" s="297"/>
      <c r="BD62" s="297"/>
      <c r="BE62" s="297"/>
      <c r="BF62" s="297"/>
      <c r="BG62" s="297"/>
      <c r="BH62" s="297"/>
      <c r="BI62" s="297"/>
      <c r="BJ62" s="297"/>
      <c r="BK62" s="297"/>
      <c r="BL62" s="297"/>
      <c r="BM62" s="297"/>
      <c r="BN62" s="297"/>
      <c r="BO62" s="297"/>
      <c r="BP62" s="297"/>
      <c r="BQ62" s="297"/>
      <c r="BR62" s="297"/>
      <c r="BS62" s="297"/>
      <c r="BT62" s="297"/>
      <c r="BU62" s="297"/>
      <c r="BV62" s="297"/>
      <c r="BW62" s="297"/>
      <c r="BX62" s="297"/>
      <c r="BY62" s="297"/>
      <c r="BZ62" s="297"/>
      <c r="CA62" s="297"/>
      <c r="CB62" s="297"/>
      <c r="CC62" s="297"/>
      <c r="CD62" s="297"/>
      <c r="CE62" s="297"/>
      <c r="CF62" s="297"/>
      <c r="CG62" s="297"/>
      <c r="CH62" s="297"/>
      <c r="CI62" s="297"/>
      <c r="CJ62" s="361"/>
      <c r="CK62" s="80"/>
      <c r="CL62" s="81"/>
      <c r="CM62" s="81"/>
    </row>
    <row r="63" spans="1:91" ht="14.45" customHeight="1" thickBot="1">
      <c r="A63" s="313"/>
      <c r="B63" s="297"/>
      <c r="C63" s="297"/>
      <c r="D63" s="297"/>
      <c r="E63" s="297"/>
      <c r="F63" s="297"/>
      <c r="G63" s="297"/>
      <c r="H63" s="297"/>
      <c r="I63" s="297"/>
      <c r="J63" s="297"/>
      <c r="K63" s="297"/>
      <c r="L63" s="297"/>
      <c r="M63" s="297"/>
      <c r="N63" s="297"/>
      <c r="O63" s="297"/>
      <c r="P63" s="297"/>
      <c r="Q63" s="297"/>
      <c r="R63" s="297"/>
      <c r="S63" s="297"/>
      <c r="T63" s="297"/>
      <c r="U63" s="297"/>
      <c r="V63" s="296"/>
      <c r="W63" s="297"/>
      <c r="X63" s="297"/>
      <c r="Y63" s="297"/>
      <c r="Z63" s="57"/>
      <c r="AA63" s="50"/>
      <c r="AB63" s="75"/>
      <c r="AC63" s="435"/>
      <c r="AD63" s="436"/>
      <c r="AE63" s="436"/>
      <c r="AF63" s="436"/>
      <c r="AG63" s="436"/>
      <c r="AH63" s="437"/>
      <c r="AI63" s="357"/>
      <c r="AJ63" s="300"/>
      <c r="AK63" s="297"/>
      <c r="AL63" s="300"/>
      <c r="AM63" s="297"/>
      <c r="AN63" s="297"/>
      <c r="AO63" s="297"/>
      <c r="AP63" s="297"/>
      <c r="AQ63" s="297"/>
      <c r="AR63" s="297"/>
      <c r="AS63" s="297"/>
      <c r="AT63" s="297"/>
      <c r="AU63" s="297"/>
      <c r="AV63" s="297"/>
      <c r="AW63" s="297"/>
      <c r="AX63" s="297"/>
      <c r="AY63" s="297"/>
      <c r="AZ63" s="297"/>
      <c r="BA63" s="297"/>
      <c r="BB63" s="297"/>
      <c r="BC63" s="297"/>
      <c r="BD63" s="297"/>
      <c r="BE63" s="297"/>
      <c r="BF63" s="297"/>
      <c r="BG63" s="297"/>
      <c r="BH63" s="297"/>
      <c r="BI63" s="297"/>
      <c r="BJ63" s="297"/>
      <c r="BK63" s="297"/>
      <c r="BL63" s="297"/>
      <c r="BM63" s="297"/>
      <c r="BN63" s="297"/>
      <c r="BO63" s="297"/>
      <c r="BP63" s="297"/>
      <c r="BQ63" s="297"/>
      <c r="BR63" s="297"/>
      <c r="BS63" s="297"/>
      <c r="BT63" s="297"/>
      <c r="BU63" s="297"/>
      <c r="BV63" s="297"/>
      <c r="BW63" s="297"/>
      <c r="BX63" s="297"/>
      <c r="BY63" s="297"/>
      <c r="BZ63" s="297"/>
      <c r="CA63" s="297"/>
      <c r="CB63" s="297"/>
      <c r="CC63" s="297"/>
      <c r="CD63" s="297"/>
      <c r="CE63" s="297"/>
      <c r="CF63" s="297"/>
      <c r="CG63" s="297"/>
      <c r="CH63" s="297"/>
      <c r="CI63" s="297"/>
      <c r="CJ63" s="361"/>
      <c r="CK63" s="80"/>
      <c r="CL63" s="81"/>
      <c r="CM63" s="81"/>
    </row>
    <row r="64" spans="1:91" ht="15.75" customHeight="1" thickBot="1">
      <c r="A64" s="430" t="s">
        <v>91</v>
      </c>
      <c r="B64" s="299"/>
      <c r="C64" s="299"/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299"/>
      <c r="W64" s="299"/>
      <c r="X64" s="299"/>
      <c r="Y64" s="299"/>
      <c r="Z64" s="57"/>
      <c r="AA64" s="50"/>
      <c r="AB64" s="75"/>
      <c r="AC64" s="314" t="s">
        <v>92</v>
      </c>
      <c r="AD64" s="315"/>
      <c r="AE64" s="315"/>
      <c r="AF64" s="315"/>
      <c r="AG64" s="315"/>
      <c r="AH64" s="315"/>
      <c r="AI64" s="315"/>
      <c r="AJ64" s="315"/>
      <c r="AK64" s="315"/>
      <c r="AL64" s="315"/>
      <c r="AM64" s="315"/>
      <c r="AN64" s="315"/>
      <c r="AO64" s="315"/>
      <c r="AP64" s="315"/>
      <c r="AQ64" s="315"/>
      <c r="AR64" s="315"/>
      <c r="AS64" s="315"/>
      <c r="AT64" s="399"/>
      <c r="AU64" s="297"/>
      <c r="AV64" s="297"/>
      <c r="AW64" s="297"/>
      <c r="AX64" s="297"/>
      <c r="AY64" s="297"/>
      <c r="AZ64" s="297"/>
      <c r="BA64" s="297"/>
      <c r="BB64" s="297"/>
      <c r="BC64" s="382" t="s">
        <v>93</v>
      </c>
      <c r="BD64" s="315"/>
      <c r="BE64" s="379"/>
      <c r="BF64" s="318"/>
      <c r="BG64" s="382" t="s">
        <v>94</v>
      </c>
      <c r="BH64" s="315"/>
      <c r="BI64" s="317"/>
      <c r="BJ64" s="318"/>
      <c r="BK64" s="314" t="s">
        <v>95</v>
      </c>
      <c r="BL64" s="315"/>
      <c r="BM64" s="315"/>
      <c r="BN64" s="315"/>
      <c r="BO64" s="315"/>
      <c r="BP64" s="315"/>
      <c r="BQ64" s="391"/>
      <c r="BR64" s="318"/>
      <c r="BS64" s="318"/>
      <c r="BT64" s="318"/>
      <c r="BU64" s="318"/>
      <c r="BV64" s="318"/>
      <c r="BW64" s="318"/>
      <c r="BX64" s="318"/>
      <c r="BY64" s="318"/>
      <c r="BZ64" s="318"/>
      <c r="CA64" s="318"/>
      <c r="CB64" s="318"/>
      <c r="CC64" s="318"/>
      <c r="CD64" s="318"/>
      <c r="CE64" s="318"/>
      <c r="CF64" s="318"/>
      <c r="CG64" s="318"/>
      <c r="CH64" s="318"/>
      <c r="CI64" s="318"/>
      <c r="CJ64" s="318"/>
      <c r="CK64" s="85"/>
      <c r="CL64" s="13"/>
      <c r="CM64" s="13"/>
    </row>
    <row r="65" spans="1:91" ht="24" customHeight="1">
      <c r="A65" s="409" t="s">
        <v>96</v>
      </c>
      <c r="B65" s="302"/>
      <c r="C65" s="302"/>
      <c r="D65" s="302"/>
      <c r="E65" s="302"/>
      <c r="F65" s="302"/>
      <c r="G65" s="302"/>
      <c r="H65" s="302"/>
      <c r="I65" s="302"/>
      <c r="J65" s="302"/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V65" s="404" t="s">
        <v>87</v>
      </c>
      <c r="W65" s="311"/>
      <c r="X65" s="311"/>
      <c r="Y65" s="311"/>
      <c r="Z65" s="57"/>
      <c r="AA65" s="50"/>
      <c r="AB65" s="75"/>
      <c r="AC65" s="316"/>
      <c r="AD65" s="297"/>
      <c r="AE65" s="297"/>
      <c r="AF65" s="297"/>
      <c r="AG65" s="297"/>
      <c r="AH65" s="297"/>
      <c r="AI65" s="297"/>
      <c r="AJ65" s="297"/>
      <c r="AK65" s="297"/>
      <c r="AL65" s="297"/>
      <c r="AM65" s="297"/>
      <c r="AN65" s="297"/>
      <c r="AO65" s="297"/>
      <c r="AP65" s="297"/>
      <c r="AQ65" s="297"/>
      <c r="AR65" s="297"/>
      <c r="AS65" s="297"/>
      <c r="AT65" s="297"/>
      <c r="AU65" s="297"/>
      <c r="AV65" s="297"/>
      <c r="AW65" s="297"/>
      <c r="AX65" s="297"/>
      <c r="AY65" s="297"/>
      <c r="AZ65" s="297"/>
      <c r="BA65" s="297"/>
      <c r="BB65" s="297"/>
      <c r="BC65" s="316"/>
      <c r="BD65" s="297"/>
      <c r="BE65" s="308"/>
      <c r="BF65" s="308"/>
      <c r="BG65" s="316"/>
      <c r="BH65" s="297"/>
      <c r="BI65" s="308"/>
      <c r="BJ65" s="308"/>
      <c r="BK65" s="316"/>
      <c r="BL65" s="297"/>
      <c r="BM65" s="297"/>
      <c r="BN65" s="297"/>
      <c r="BO65" s="297"/>
      <c r="BP65" s="297"/>
      <c r="BQ65" s="392"/>
      <c r="BR65" s="308"/>
      <c r="BS65" s="308"/>
      <c r="BT65" s="308"/>
      <c r="BU65" s="308"/>
      <c r="BV65" s="308"/>
      <c r="BW65" s="308"/>
      <c r="BX65" s="308"/>
      <c r="BY65" s="308"/>
      <c r="BZ65" s="308"/>
      <c r="CA65" s="308"/>
      <c r="CB65" s="308"/>
      <c r="CC65" s="308"/>
      <c r="CD65" s="308"/>
      <c r="CE65" s="308"/>
      <c r="CF65" s="308"/>
      <c r="CG65" s="308"/>
      <c r="CH65" s="308"/>
      <c r="CI65" s="308"/>
      <c r="CJ65" s="308"/>
      <c r="CK65" s="86"/>
      <c r="CL65" s="87"/>
      <c r="CM65" s="87"/>
    </row>
    <row r="66" spans="1:91" ht="10.5" customHeight="1">
      <c r="A66" s="385" t="str">
        <f>IF(V65="Nein","Finanzmittel sind vsl. gesichert bis ","-")</f>
        <v>-</v>
      </c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99"/>
      <c r="T66" s="299"/>
      <c r="U66" s="328" t="s">
        <v>1</v>
      </c>
      <c r="V66" s="336"/>
      <c r="W66" s="337"/>
      <c r="X66" s="337"/>
      <c r="Y66" s="337"/>
      <c r="Z66" s="57"/>
      <c r="AA66" s="50"/>
      <c r="AB66" s="75"/>
      <c r="AC66" s="316"/>
      <c r="AD66" s="297"/>
      <c r="AE66" s="297"/>
      <c r="AF66" s="297"/>
      <c r="AG66" s="297"/>
      <c r="AH66" s="297"/>
      <c r="AI66" s="297"/>
      <c r="AJ66" s="297"/>
      <c r="AK66" s="297"/>
      <c r="AL66" s="297"/>
      <c r="AM66" s="297"/>
      <c r="AN66" s="297"/>
      <c r="AO66" s="297"/>
      <c r="AP66" s="297"/>
      <c r="AQ66" s="297"/>
      <c r="AR66" s="297"/>
      <c r="AS66" s="297"/>
      <c r="AT66" s="297"/>
      <c r="AU66" s="297"/>
      <c r="AV66" s="297"/>
      <c r="AW66" s="297"/>
      <c r="AX66" s="297"/>
      <c r="AY66" s="297"/>
      <c r="AZ66" s="297"/>
      <c r="BA66" s="297"/>
      <c r="BB66" s="297"/>
      <c r="BC66" s="347" t="s">
        <v>97</v>
      </c>
      <c r="BD66" s="299"/>
      <c r="BE66" s="439"/>
      <c r="BF66" s="306"/>
      <c r="BG66" s="306"/>
      <c r="BH66" s="306"/>
      <c r="BI66" s="306"/>
      <c r="BJ66" s="306"/>
      <c r="BK66" s="316"/>
      <c r="BL66" s="297"/>
      <c r="BM66" s="297"/>
      <c r="BN66" s="297"/>
      <c r="BO66" s="297"/>
      <c r="BP66" s="297"/>
      <c r="BQ66" s="392"/>
      <c r="BR66" s="308"/>
      <c r="BS66" s="308"/>
      <c r="BT66" s="308"/>
      <c r="BU66" s="308"/>
      <c r="BV66" s="308"/>
      <c r="BW66" s="308"/>
      <c r="BX66" s="308"/>
      <c r="BY66" s="308"/>
      <c r="BZ66" s="308"/>
      <c r="CA66" s="308"/>
      <c r="CB66" s="308"/>
      <c r="CC66" s="308"/>
      <c r="CD66" s="308"/>
      <c r="CE66" s="308"/>
      <c r="CF66" s="308"/>
      <c r="CG66" s="308"/>
      <c r="CH66" s="308"/>
      <c r="CI66" s="308"/>
      <c r="CJ66" s="308"/>
      <c r="CK66" s="86"/>
      <c r="CL66" s="87"/>
      <c r="CM66" s="87"/>
    </row>
    <row r="67" spans="1:91" ht="10.5" customHeight="1">
      <c r="A67" s="313"/>
      <c r="B67" s="297"/>
      <c r="C67" s="297"/>
      <c r="D67" s="297"/>
      <c r="E67" s="297"/>
      <c r="F67" s="297"/>
      <c r="G67" s="297"/>
      <c r="H67" s="297"/>
      <c r="I67" s="297"/>
      <c r="J67" s="297"/>
      <c r="K67" s="297"/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338"/>
      <c r="W67" s="308"/>
      <c r="X67" s="308"/>
      <c r="Y67" s="308"/>
      <c r="Z67" s="57"/>
      <c r="AA67" s="50"/>
      <c r="AB67" s="88"/>
      <c r="AC67" s="316"/>
      <c r="AD67" s="297"/>
      <c r="AE67" s="297"/>
      <c r="AF67" s="297"/>
      <c r="AG67" s="297"/>
      <c r="AH67" s="297"/>
      <c r="AI67" s="297"/>
      <c r="AJ67" s="297"/>
      <c r="AK67" s="297"/>
      <c r="AL67" s="297"/>
      <c r="AM67" s="297"/>
      <c r="AN67" s="297"/>
      <c r="AO67" s="297"/>
      <c r="AP67" s="297"/>
      <c r="AQ67" s="297"/>
      <c r="AR67" s="297"/>
      <c r="AS67" s="297"/>
      <c r="AT67" s="297"/>
      <c r="AU67" s="297"/>
      <c r="AV67" s="297"/>
      <c r="AW67" s="297"/>
      <c r="AX67" s="297"/>
      <c r="AY67" s="297"/>
      <c r="AZ67" s="297"/>
      <c r="BA67" s="297"/>
      <c r="BB67" s="297"/>
      <c r="BC67" s="316"/>
      <c r="BD67" s="297"/>
      <c r="BE67" s="392"/>
      <c r="BF67" s="308"/>
      <c r="BG67" s="308"/>
      <c r="BH67" s="308"/>
      <c r="BI67" s="308"/>
      <c r="BJ67" s="308"/>
      <c r="BK67" s="316"/>
      <c r="BL67" s="297"/>
      <c r="BM67" s="297"/>
      <c r="BN67" s="297"/>
      <c r="BO67" s="297"/>
      <c r="BP67" s="297"/>
      <c r="BQ67" s="392"/>
      <c r="BR67" s="308"/>
      <c r="BS67" s="308"/>
      <c r="BT67" s="308"/>
      <c r="BU67" s="308"/>
      <c r="BV67" s="308"/>
      <c r="BW67" s="308"/>
      <c r="BX67" s="308"/>
      <c r="BY67" s="308"/>
      <c r="BZ67" s="308"/>
      <c r="CA67" s="308"/>
      <c r="CB67" s="308"/>
      <c r="CC67" s="308"/>
      <c r="CD67" s="308"/>
      <c r="CE67" s="308"/>
      <c r="CF67" s="308"/>
      <c r="CG67" s="308"/>
      <c r="CH67" s="308"/>
      <c r="CI67" s="308"/>
      <c r="CJ67" s="308"/>
      <c r="CK67" s="89"/>
      <c r="CL67" s="90"/>
      <c r="CM67" s="90"/>
    </row>
    <row r="68" spans="1:91" ht="12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49"/>
      <c r="AB68" s="62"/>
      <c r="AC68" s="71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9"/>
      <c r="CL68" s="9"/>
      <c r="CM68" s="9"/>
    </row>
    <row r="69" spans="1:91" ht="21" customHeight="1">
      <c r="A69" s="407" t="s">
        <v>98</v>
      </c>
      <c r="B69" s="365"/>
      <c r="C69" s="365"/>
      <c r="D69" s="365"/>
      <c r="E69" s="365"/>
      <c r="F69" s="365"/>
      <c r="G69" s="365"/>
      <c r="H69" s="365"/>
      <c r="I69" s="365"/>
      <c r="J69" s="365"/>
      <c r="K69" s="422" t="s">
        <v>99</v>
      </c>
      <c r="L69" s="423"/>
      <c r="M69" s="423"/>
      <c r="N69" s="423"/>
      <c r="O69" s="423"/>
      <c r="P69" s="423"/>
      <c r="Q69" s="423"/>
      <c r="R69" s="423"/>
      <c r="S69" s="423"/>
      <c r="T69" s="423"/>
      <c r="U69" s="423"/>
      <c r="V69" s="423"/>
      <c r="W69" s="423"/>
      <c r="X69" s="423"/>
      <c r="Y69" s="423"/>
      <c r="Z69" s="423"/>
      <c r="AA69" s="423"/>
      <c r="AB69" s="423"/>
      <c r="AC69" s="423"/>
      <c r="AD69" s="423"/>
      <c r="AE69" s="423"/>
      <c r="AF69" s="423"/>
      <c r="AG69" s="423"/>
      <c r="AH69" s="423"/>
      <c r="AI69" s="423"/>
      <c r="AJ69" s="423"/>
      <c r="AK69" s="423"/>
      <c r="AL69" s="423"/>
      <c r="AM69" s="423"/>
      <c r="AN69" s="423"/>
      <c r="AO69" s="423"/>
      <c r="AP69" s="423"/>
      <c r="AQ69" s="423"/>
      <c r="AR69" s="423"/>
      <c r="AS69" s="423"/>
      <c r="AT69" s="424" t="s">
        <v>100</v>
      </c>
      <c r="AU69" s="365"/>
      <c r="AV69" s="365"/>
      <c r="AW69" s="365"/>
      <c r="AX69" s="365"/>
      <c r="AY69" s="365"/>
      <c r="AZ69" s="365"/>
      <c r="BA69" s="365"/>
      <c r="BB69" s="365"/>
      <c r="BC69" s="322" t="s">
        <v>101</v>
      </c>
      <c r="BD69" s="323"/>
      <c r="BE69" s="323"/>
      <c r="BF69" s="323"/>
      <c r="BG69" s="380"/>
      <c r="BH69" s="381"/>
      <c r="BI69" s="381"/>
      <c r="BJ69" s="381"/>
      <c r="BK69" s="393"/>
      <c r="BL69" s="394"/>
      <c r="BM69" s="394"/>
      <c r="BN69" s="394"/>
      <c r="BO69" s="394"/>
      <c r="BP69" s="394"/>
      <c r="BQ69" s="394"/>
      <c r="BR69" s="394"/>
      <c r="BS69" s="394"/>
      <c r="BT69" s="394"/>
      <c r="BU69" s="394"/>
      <c r="BV69" s="394"/>
      <c r="BW69" s="394"/>
      <c r="BX69" s="394"/>
      <c r="BY69" s="394"/>
      <c r="BZ69" s="394"/>
      <c r="CA69" s="394"/>
      <c r="CB69" s="394"/>
      <c r="CC69" s="394"/>
      <c r="CD69" s="394"/>
      <c r="CE69" s="394"/>
      <c r="CF69" s="394"/>
      <c r="CG69" s="394"/>
      <c r="CH69" s="394"/>
      <c r="CI69" s="394"/>
      <c r="CJ69" s="394"/>
      <c r="CK69" s="91"/>
      <c r="CL69" s="92"/>
      <c r="CM69" s="92"/>
    </row>
    <row r="70" spans="1:91" ht="21" customHeight="1">
      <c r="A70" s="313"/>
      <c r="B70" s="297"/>
      <c r="C70" s="297"/>
      <c r="D70" s="297"/>
      <c r="E70" s="297"/>
      <c r="F70" s="297"/>
      <c r="G70" s="297"/>
      <c r="H70" s="297"/>
      <c r="I70" s="297"/>
      <c r="J70" s="297"/>
      <c r="K70" s="307"/>
      <c r="L70" s="308"/>
      <c r="M70" s="308"/>
      <c r="N70" s="308"/>
      <c r="O70" s="308"/>
      <c r="P70" s="308"/>
      <c r="Q70" s="308"/>
      <c r="R70" s="308"/>
      <c r="S70" s="308"/>
      <c r="T70" s="308"/>
      <c r="U70" s="308"/>
      <c r="V70" s="308"/>
      <c r="W70" s="308"/>
      <c r="X70" s="308"/>
      <c r="Y70" s="308"/>
      <c r="Z70" s="308"/>
      <c r="AA70" s="308"/>
      <c r="AB70" s="308"/>
      <c r="AC70" s="308"/>
      <c r="AD70" s="308"/>
      <c r="AE70" s="308"/>
      <c r="AF70" s="308"/>
      <c r="AG70" s="308"/>
      <c r="AH70" s="308"/>
      <c r="AI70" s="308"/>
      <c r="AJ70" s="308"/>
      <c r="AK70" s="308"/>
      <c r="AL70" s="308"/>
      <c r="AM70" s="308"/>
      <c r="AN70" s="308"/>
      <c r="AO70" s="308"/>
      <c r="AP70" s="308"/>
      <c r="AQ70" s="308"/>
      <c r="AR70" s="308"/>
      <c r="AS70" s="308"/>
      <c r="AT70" s="316"/>
      <c r="AU70" s="297"/>
      <c r="AV70" s="297"/>
      <c r="AW70" s="297"/>
      <c r="AX70" s="297"/>
      <c r="AY70" s="297"/>
      <c r="AZ70" s="297"/>
      <c r="BA70" s="297"/>
      <c r="BB70" s="297"/>
      <c r="BC70" s="321" t="s">
        <v>102</v>
      </c>
      <c r="BD70" s="302"/>
      <c r="BE70" s="302"/>
      <c r="BF70" s="302"/>
      <c r="BG70" s="343"/>
      <c r="BH70" s="344"/>
      <c r="BI70" s="344"/>
      <c r="BJ70" s="344"/>
      <c r="BK70" s="412"/>
      <c r="BL70" s="413"/>
      <c r="BM70" s="413"/>
      <c r="BN70" s="413"/>
      <c r="BO70" s="413"/>
      <c r="BP70" s="413"/>
      <c r="BQ70" s="413"/>
      <c r="BR70" s="413"/>
      <c r="BS70" s="413"/>
      <c r="BT70" s="413"/>
      <c r="BU70" s="413"/>
      <c r="BV70" s="413"/>
      <c r="BW70" s="413"/>
      <c r="BX70" s="413"/>
      <c r="BY70" s="413"/>
      <c r="BZ70" s="413"/>
      <c r="CA70" s="413"/>
      <c r="CB70" s="413"/>
      <c r="CC70" s="413"/>
      <c r="CD70" s="413"/>
      <c r="CE70" s="413"/>
      <c r="CF70" s="413"/>
      <c r="CG70" s="413"/>
      <c r="CH70" s="413"/>
      <c r="CI70" s="413"/>
      <c r="CJ70" s="413"/>
      <c r="CK70" s="91"/>
      <c r="CL70" s="92"/>
      <c r="CM70" s="92"/>
    </row>
    <row r="71" spans="1:91" ht="21" customHeight="1">
      <c r="A71" s="313"/>
      <c r="B71" s="297"/>
      <c r="C71" s="297"/>
      <c r="D71" s="297"/>
      <c r="E71" s="297"/>
      <c r="F71" s="297"/>
      <c r="G71" s="297"/>
      <c r="H71" s="297"/>
      <c r="I71" s="297"/>
      <c r="J71" s="297"/>
      <c r="K71" s="307"/>
      <c r="L71" s="308"/>
      <c r="M71" s="308"/>
      <c r="N71" s="308"/>
      <c r="O71" s="308"/>
      <c r="P71" s="308"/>
      <c r="Q71" s="308"/>
      <c r="R71" s="308"/>
      <c r="S71" s="308"/>
      <c r="T71" s="308"/>
      <c r="U71" s="308"/>
      <c r="V71" s="308"/>
      <c r="W71" s="308"/>
      <c r="X71" s="308"/>
      <c r="Y71" s="308"/>
      <c r="Z71" s="308"/>
      <c r="AA71" s="308"/>
      <c r="AB71" s="308"/>
      <c r="AC71" s="308"/>
      <c r="AD71" s="308"/>
      <c r="AE71" s="308"/>
      <c r="AF71" s="308"/>
      <c r="AG71" s="308"/>
      <c r="AH71" s="308"/>
      <c r="AI71" s="308"/>
      <c r="AJ71" s="308"/>
      <c r="AK71" s="308"/>
      <c r="AL71" s="308"/>
      <c r="AM71" s="308"/>
      <c r="AN71" s="308"/>
      <c r="AO71" s="308"/>
      <c r="AP71" s="308"/>
      <c r="AQ71" s="308"/>
      <c r="AR71" s="308"/>
      <c r="AS71" s="308"/>
      <c r="AT71" s="316"/>
      <c r="AU71" s="297"/>
      <c r="AV71" s="297"/>
      <c r="AW71" s="297"/>
      <c r="AX71" s="297"/>
      <c r="AY71" s="297"/>
      <c r="AZ71" s="297"/>
      <c r="BA71" s="297"/>
      <c r="BB71" s="297"/>
      <c r="BC71" s="321" t="s">
        <v>103</v>
      </c>
      <c r="BD71" s="302"/>
      <c r="BE71" s="302"/>
      <c r="BF71" s="302"/>
      <c r="BG71" s="343"/>
      <c r="BH71" s="344"/>
      <c r="BI71" s="344"/>
      <c r="BJ71" s="344"/>
      <c r="BK71" s="412"/>
      <c r="BL71" s="413"/>
      <c r="BM71" s="413"/>
      <c r="BN71" s="413"/>
      <c r="BO71" s="413"/>
      <c r="BP71" s="413"/>
      <c r="BQ71" s="413"/>
      <c r="BR71" s="413"/>
      <c r="BS71" s="413"/>
      <c r="BT71" s="413"/>
      <c r="BU71" s="413"/>
      <c r="BV71" s="413"/>
      <c r="BW71" s="413"/>
      <c r="BX71" s="413"/>
      <c r="BY71" s="413"/>
      <c r="BZ71" s="413"/>
      <c r="CA71" s="413"/>
      <c r="CB71" s="413"/>
      <c r="CC71" s="413"/>
      <c r="CD71" s="413"/>
      <c r="CE71" s="413"/>
      <c r="CF71" s="413"/>
      <c r="CG71" s="413"/>
      <c r="CH71" s="413"/>
      <c r="CI71" s="413"/>
      <c r="CJ71" s="413"/>
      <c r="CK71" s="91"/>
      <c r="CL71" s="92"/>
      <c r="CM71" s="92"/>
    </row>
    <row r="72" spans="1:91" ht="21" customHeight="1">
      <c r="A72" s="313"/>
      <c r="B72" s="297"/>
      <c r="C72" s="297"/>
      <c r="D72" s="297"/>
      <c r="E72" s="297"/>
      <c r="F72" s="297"/>
      <c r="G72" s="297"/>
      <c r="H72" s="297"/>
      <c r="I72" s="297"/>
      <c r="J72" s="297"/>
      <c r="K72" s="307"/>
      <c r="L72" s="308"/>
      <c r="M72" s="308"/>
      <c r="N72" s="308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08"/>
      <c r="AH72" s="308"/>
      <c r="AI72" s="308"/>
      <c r="AJ72" s="308"/>
      <c r="AK72" s="308"/>
      <c r="AL72" s="308"/>
      <c r="AM72" s="308"/>
      <c r="AN72" s="308"/>
      <c r="AO72" s="308"/>
      <c r="AP72" s="308"/>
      <c r="AQ72" s="308"/>
      <c r="AR72" s="308"/>
      <c r="AS72" s="308"/>
      <c r="AT72" s="316"/>
      <c r="AU72" s="297"/>
      <c r="AV72" s="297"/>
      <c r="AW72" s="297"/>
      <c r="AX72" s="297"/>
      <c r="AY72" s="297"/>
      <c r="AZ72" s="297"/>
      <c r="BA72" s="297"/>
      <c r="BB72" s="297"/>
      <c r="BC72" s="321" t="s">
        <v>104</v>
      </c>
      <c r="BD72" s="302"/>
      <c r="BE72" s="302"/>
      <c r="BF72" s="302"/>
      <c r="BG72" s="343"/>
      <c r="BH72" s="344"/>
      <c r="BI72" s="344"/>
      <c r="BJ72" s="344"/>
      <c r="BK72" s="412"/>
      <c r="BL72" s="413"/>
      <c r="BM72" s="413"/>
      <c r="BN72" s="413"/>
      <c r="BO72" s="413"/>
      <c r="BP72" s="413"/>
      <c r="BQ72" s="413"/>
      <c r="BR72" s="413"/>
      <c r="BS72" s="413"/>
      <c r="BT72" s="413"/>
      <c r="BU72" s="413"/>
      <c r="BV72" s="413"/>
      <c r="BW72" s="413"/>
      <c r="BX72" s="413"/>
      <c r="BY72" s="413"/>
      <c r="BZ72" s="413"/>
      <c r="CA72" s="413"/>
      <c r="CB72" s="413"/>
      <c r="CC72" s="413"/>
      <c r="CD72" s="413"/>
      <c r="CE72" s="413"/>
      <c r="CF72" s="413"/>
      <c r="CG72" s="413"/>
      <c r="CH72" s="413"/>
      <c r="CI72" s="413"/>
      <c r="CJ72" s="413"/>
      <c r="CK72" s="91"/>
      <c r="CL72" s="92"/>
      <c r="CM72" s="92"/>
    </row>
    <row r="73" spans="1:91" ht="21" customHeight="1">
      <c r="A73" s="313"/>
      <c r="B73" s="297"/>
      <c r="C73" s="297"/>
      <c r="D73" s="297"/>
      <c r="E73" s="297"/>
      <c r="F73" s="297"/>
      <c r="G73" s="297"/>
      <c r="H73" s="297"/>
      <c r="I73" s="297"/>
      <c r="J73" s="297"/>
      <c r="K73" s="307"/>
      <c r="L73" s="308"/>
      <c r="M73" s="308"/>
      <c r="N73" s="308"/>
      <c r="O73" s="308"/>
      <c r="P73" s="308"/>
      <c r="Q73" s="308"/>
      <c r="R73" s="308"/>
      <c r="S73" s="308"/>
      <c r="T73" s="308"/>
      <c r="U73" s="308"/>
      <c r="V73" s="308"/>
      <c r="W73" s="308"/>
      <c r="X73" s="308"/>
      <c r="Y73" s="308"/>
      <c r="Z73" s="308"/>
      <c r="AA73" s="308"/>
      <c r="AB73" s="308"/>
      <c r="AC73" s="308"/>
      <c r="AD73" s="308"/>
      <c r="AE73" s="308"/>
      <c r="AF73" s="308"/>
      <c r="AG73" s="308"/>
      <c r="AH73" s="308"/>
      <c r="AI73" s="308"/>
      <c r="AJ73" s="308"/>
      <c r="AK73" s="308"/>
      <c r="AL73" s="308"/>
      <c r="AM73" s="308"/>
      <c r="AN73" s="308"/>
      <c r="AO73" s="308"/>
      <c r="AP73" s="308"/>
      <c r="AQ73" s="308"/>
      <c r="AR73" s="308"/>
      <c r="AS73" s="308"/>
      <c r="AT73" s="316"/>
      <c r="AU73" s="297"/>
      <c r="AV73" s="297"/>
      <c r="AW73" s="297"/>
      <c r="AX73" s="297"/>
      <c r="AY73" s="297"/>
      <c r="AZ73" s="297"/>
      <c r="BA73" s="297"/>
      <c r="BB73" s="297"/>
      <c r="BC73" s="321" t="s">
        <v>105</v>
      </c>
      <c r="BD73" s="302"/>
      <c r="BE73" s="302"/>
      <c r="BF73" s="302"/>
      <c r="BG73" s="343"/>
      <c r="BH73" s="344"/>
      <c r="BI73" s="344"/>
      <c r="BJ73" s="344"/>
      <c r="BK73" s="412"/>
      <c r="BL73" s="413"/>
      <c r="BM73" s="413"/>
      <c r="BN73" s="413"/>
      <c r="BO73" s="413"/>
      <c r="BP73" s="413"/>
      <c r="BQ73" s="413"/>
      <c r="BR73" s="413"/>
      <c r="BS73" s="413"/>
      <c r="BT73" s="413"/>
      <c r="BU73" s="413"/>
      <c r="BV73" s="413"/>
      <c r="BW73" s="413"/>
      <c r="BX73" s="413"/>
      <c r="BY73" s="413"/>
      <c r="BZ73" s="413"/>
      <c r="CA73" s="413"/>
      <c r="CB73" s="413"/>
      <c r="CC73" s="413"/>
      <c r="CD73" s="413"/>
      <c r="CE73" s="413"/>
      <c r="CF73" s="413"/>
      <c r="CG73" s="413"/>
      <c r="CH73" s="413"/>
      <c r="CI73" s="413"/>
      <c r="CJ73" s="413"/>
      <c r="CK73" s="91"/>
      <c r="CL73" s="92"/>
      <c r="CM73" s="92"/>
    </row>
    <row r="74" spans="1:91" ht="13.7" customHeight="1">
      <c r="A74" s="313"/>
      <c r="B74" s="297"/>
      <c r="C74" s="297"/>
      <c r="D74" s="297"/>
      <c r="E74" s="297"/>
      <c r="F74" s="297"/>
      <c r="G74" s="297"/>
      <c r="H74" s="297"/>
      <c r="I74" s="297"/>
      <c r="J74" s="297"/>
      <c r="K74" s="303">
        <v>45674</v>
      </c>
      <c r="L74" s="304"/>
      <c r="M74" s="304"/>
      <c r="N74" s="304"/>
      <c r="O74" s="304"/>
      <c r="P74" s="304"/>
      <c r="Q74" s="304"/>
      <c r="R74" s="304"/>
      <c r="S74" s="371" t="s">
        <v>106</v>
      </c>
      <c r="T74" s="304"/>
      <c r="U74" s="304"/>
      <c r="V74" s="304"/>
      <c r="W74" s="304"/>
      <c r="X74" s="304"/>
      <c r="Y74" s="304"/>
      <c r="Z74" s="304"/>
      <c r="AA74" s="304"/>
      <c r="AB74" s="304"/>
      <c r="AC74" s="304"/>
      <c r="AD74" s="304"/>
      <c r="AE74" s="304"/>
      <c r="AF74" s="304"/>
      <c r="AG74" s="304"/>
      <c r="AH74" s="304"/>
      <c r="AI74" s="304"/>
      <c r="AJ74" s="304"/>
      <c r="AK74" s="304"/>
      <c r="AL74" s="304"/>
      <c r="AM74" s="304"/>
      <c r="AN74" s="304"/>
      <c r="AO74" s="304"/>
      <c r="AP74" s="304"/>
      <c r="AQ74" s="304"/>
      <c r="AR74" s="304"/>
      <c r="AS74" s="304"/>
      <c r="AT74" s="316"/>
      <c r="AU74" s="297"/>
      <c r="AV74" s="297"/>
      <c r="AW74" s="297"/>
      <c r="AX74" s="297"/>
      <c r="AY74" s="297"/>
      <c r="AZ74" s="297"/>
      <c r="BA74" s="297"/>
      <c r="BB74" s="297"/>
      <c r="BC74" s="408" t="s">
        <v>107</v>
      </c>
      <c r="BD74" s="304"/>
      <c r="BE74" s="304"/>
      <c r="BF74" s="304"/>
      <c r="BG74" s="350"/>
      <c r="BH74" s="304"/>
      <c r="BI74" s="304"/>
      <c r="BJ74" s="304"/>
      <c r="BK74" s="319"/>
      <c r="BL74" s="320"/>
      <c r="BM74" s="320"/>
      <c r="BN74" s="320"/>
      <c r="BO74" s="320"/>
      <c r="BP74" s="320"/>
      <c r="BQ74" s="320"/>
      <c r="BR74" s="320"/>
      <c r="BS74" s="320"/>
      <c r="BT74" s="320"/>
      <c r="BU74" s="320"/>
      <c r="BV74" s="320"/>
      <c r="BW74" s="320"/>
      <c r="BX74" s="320"/>
      <c r="BY74" s="320"/>
      <c r="BZ74" s="320"/>
      <c r="CA74" s="320"/>
      <c r="CB74" s="320"/>
      <c r="CC74" s="320"/>
      <c r="CD74" s="320"/>
      <c r="CE74" s="320"/>
      <c r="CF74" s="320"/>
      <c r="CG74" s="320"/>
      <c r="CH74" s="320"/>
      <c r="CI74" s="320"/>
      <c r="CJ74" s="320"/>
      <c r="CK74" s="91"/>
      <c r="CL74" s="92"/>
      <c r="CM74" s="92"/>
    </row>
    <row r="75" spans="1:91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BM75" s="93"/>
      <c r="BN75" s="93"/>
      <c r="BO75" s="93"/>
      <c r="BP75" s="93"/>
      <c r="BQ75" s="93"/>
      <c r="BR75" s="93"/>
      <c r="BS75" s="93"/>
      <c r="BT75" s="93"/>
      <c r="BU75" s="93"/>
      <c r="BV75" s="93"/>
      <c r="BW75" s="93"/>
      <c r="BX75" s="93"/>
      <c r="BY75" s="93"/>
      <c r="BZ75" s="93"/>
      <c r="CA75" s="93"/>
      <c r="CB75" s="93"/>
      <c r="CC75" s="93"/>
      <c r="CD75" s="93"/>
      <c r="CE75" s="93"/>
      <c r="CF75" s="93"/>
      <c r="CG75" s="93"/>
      <c r="CH75" s="93"/>
      <c r="CI75" s="93"/>
      <c r="CJ75" s="93"/>
    </row>
    <row r="76" spans="1:91" ht="21" customHeight="1">
      <c r="A76" s="94"/>
    </row>
    <row r="77" spans="1:91" ht="21" customHeight="1"/>
  </sheetData>
  <mergeCells count="218"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K73:CJ73"/>
    <mergeCell ref="AC53:AH53"/>
    <mergeCell ref="A25:Q26"/>
    <mergeCell ref="A39:Q39"/>
    <mergeCell ref="BG70:BJ70"/>
    <mergeCell ref="BB19:BI20"/>
    <mergeCell ref="A22:D23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A12:D13"/>
    <mergeCell ref="AI47:BC47"/>
    <mergeCell ref="S35:AA35"/>
    <mergeCell ref="BE53:BT54"/>
    <mergeCell ref="BQ64:CJ67"/>
    <mergeCell ref="AI59:BC59"/>
    <mergeCell ref="BK69:CJ69"/>
    <mergeCell ref="BB23:BI24"/>
    <mergeCell ref="A66:T67"/>
    <mergeCell ref="A44:Q44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S37:X40"/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</mergeCells>
  <conditionalFormatting sqref="S37:X40">
    <cfRule type="expression" priority="14">
      <formula>(AB15="Prävention")</formula>
    </cfRule>
    <cfRule type="expression" priority="13">
      <formula>(AB15="HeadCheck-Beseitigung")</formula>
    </cfRule>
    <cfRule type="expression" priority="15">
      <formula>(AB15="Instandhaltung")</formula>
    </cfRule>
  </conditionalFormatting>
  <conditionalFormatting sqref="V66:Y67">
    <cfRule type="expression" priority="9">
      <formula>$V$65="nein"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Z39:AD39 Y40:AD40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9">
      <formula>(AB15="HeadCheck-Beseitigung")</formula>
    </cfRule>
    <cfRule type="expression" priority="28">
      <formula>(AB15="Instandhaltung")</formula>
    </cfRule>
  </conditionalFormatting>
  <conditionalFormatting sqref="AJ39:AK40">
    <cfRule type="expression" priority="50">
      <formula>(AM15="Instandhaltung")</formula>
    </cfRule>
    <cfRule type="expression" priority="49">
      <formula>(AM15="Prävention")</formula>
    </cfRule>
    <cfRule type="expression" priority="48">
      <formula>(AM15="Leistungen für Dritte")</formula>
    </cfRule>
    <cfRule type="expression" priority="51">
      <formula>(AM15="HeadCheck-Beseitigung")</formula>
    </cfRule>
  </conditionalFormatting>
  <conditionalFormatting sqref="AQ39:AQ40">
    <cfRule type="expression" priority="44">
      <formula>(AG17="HeadCheck-Beseitigung")</formula>
    </cfRule>
    <cfRule type="expression" priority="46">
      <formula>(AG15="Instandhaltung")</formula>
    </cfRule>
    <cfRule type="expression" priority="47">
      <formula>(AG15="HeadCheck-Beseitigung")</formula>
    </cfRule>
    <cfRule type="expression" priority="45">
      <formula>(AG15="Prävention")</formula>
    </cfRule>
    <cfRule type="expression" priority="42">
      <formula>(AG17="Prävention")</formula>
    </cfRule>
    <cfRule type="expression" priority="43">
      <formula>(AG17="Instandhaltung")</formula>
    </cfRule>
  </conditionalFormatting>
  <conditionalFormatting sqref="AR39:AX40"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</conditionalFormatting>
  <conditionalFormatting sqref="AS39:AX39 AR40:AX40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40">
      <formula>(AB8="Instandhaltung")</formula>
    </cfRule>
    <cfRule type="expression" priority="41">
      <formula>(AB8="HeadCheck-Beseitigung")</formula>
    </cfRule>
    <cfRule type="expression" priority="39">
      <formula>(AB8="Prävention")</formula>
    </cfRule>
  </conditionalFormatting>
  <conditionalFormatting sqref="AU64:BB64 AT65:BB67"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  <cfRule type="containsText" priority="2" operator="containsText" text="Funktionsmangel">
      <formula>NOT(ISERROR(SEARCH("Funktionsmangel",AT64)))</formula>
    </cfRule>
  </conditionalFormatting>
  <conditionalFormatting sqref="BC37:BI37 BB38:BI38">
    <cfRule type="expression" priority="10">
      <formula>$BB$37="F"</formula>
    </cfRule>
  </conditionalFormatting>
  <conditionalFormatting sqref="BE66:BJ67">
    <cfRule type="expression" priority="5">
      <formula>$AT$64="Funktionsmangel"</formula>
    </cfRule>
    <cfRule type="expression" priority="8">
      <formula>($AT$64="Funktionsmängel")</formula>
    </cfRule>
    <cfRule type="expression" priority="7">
      <formula>($AT$64="Langsamfahrstelle")</formula>
    </cfRule>
    <cfRule type="expression" priority="6">
      <formula>$AT$64="Sperrung"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dataValidations count="10">
    <dataValidation type="date" operator="greaterThanOrEqual" showInputMessage="1" showErrorMessage="1" sqref="V66:Y67" xr:uid="{00000000-0002-0000-0000-000000000000}">
      <formula1>BJ13</formula1>
      <formula2>0</formula2>
    </dataValidation>
    <dataValidation type="list" showInputMessage="1" showErrorMessage="1" error="Eigene Eingaben sind nicht zulässig. Wählen Sie bitte eine der vorgegebenen Projektbezeichnungen aus." sqref="AB14 AC13:AX14" xr:uid="{00000000-0002-0000-0000-000001000000}">
      <formula1>"Investition,Instandhaltung,Prävention,HeadCheck-Beseitigung,EKrG,Leistungen für Dritte,Konjunkturprogramm,Großprojekte"</formula1>
      <formula2>0</formula2>
    </dataValidation>
    <dataValidation type="list" showInputMessage="1" showErrorMessage="1" sqref="AJ39:AK40 CK53 CL52:CM53" xr:uid="{00000000-0002-0000-0000-000002000000}">
      <formula1>"Ja,Nein"</formula1>
      <formula2>0</formula2>
    </dataValidation>
    <dataValidation type="whole" showInputMessage="1" showErrorMessage="1" sqref="BE64:BF65" xr:uid="{00000000-0002-0000-0000-000003000000}">
      <formula1>50</formula1>
      <formula2>330</formula2>
    </dataValidation>
    <dataValidation type="date" operator="greaterThanOrEqual" showInputMessage="1" showErrorMessage="1" sqref="BE66:BJ67" xr:uid="{00000000-0002-0000-0000-000004000000}">
      <formula1>BJ13</formula1>
      <formula2>0</formula2>
    </dataValidation>
    <dataValidation type="custom" showInputMessage="1" showErrorMessage="1" sqref="BI64:BJ65" xr:uid="{00000000-0002-0000-0000-000005000000}">
      <formula1>BI64&lt;BE64</formula1>
      <formula2>0</formula2>
    </dataValidation>
    <dataValidation type="date" operator="greaterThanOrEqual" showInputMessage="1" showErrorMessage="1" sqref="BJ13:CI14" xr:uid="{00000000-0002-0000-0000-000006000000}">
      <formula1>TODAY()</formula1>
      <formula2>0</formula2>
    </dataValidation>
    <dataValidation type="date" operator="greaterThanOrEqual" showInputMessage="1" showErrorMessage="1" sqref="BJ26 BK25:BR26" xr:uid="{00000000-0002-0000-0000-000007000000}">
      <formula1>#REF!</formula1>
      <formula2>0</formula2>
    </dataValidation>
    <dataValidation type="custom" showInputMessage="1" showErrorMessage="1" sqref="CA26 CB25:CI26" xr:uid="{00000000-0002-0000-0000-000008000000}">
      <formula1>#REF!&gt;=#REF!</formula1>
      <formula2>0</formula2>
    </dataValidation>
    <dataValidation type="date" operator="greaterThanOrEqual" showInputMessage="1" showErrorMessage="1" sqref="BJ25 CA25" xr:uid="{00000000-0002-0000-0000-000009000000}">
      <formula1>BJ13</formula1>
      <formula2>0</formula2>
    </dataValidation>
  </dataValidations>
  <pageMargins left="0.78749999999999998" right="0.78749999999999998" top="0.88749999999999996" bottom="1.05416666666667" header="0.51180555555555496" footer="0.78749999999999998"/>
  <pageSetup paperSize="9" orientation="landscape" useFirstPageNumber="1" horizontalDpi="300" verticalDpi="300"/>
  <headerFooter>
    <oddFooter>&amp;C&amp;"Times New Roman,Standard"&amp;12 Auszug BBPneo 14.11.2025/Michael Mi Backhaus</oddFooter>
    <evenFooter>&amp;CAuszug BBPneo 14.11.2025/Michael Mi Backhaus</even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rgb="FF9BBB59"/>
    <pageSetUpPr fitToPage="1"/>
  </sheetPr>
  <dimension ref="A1:AC1009"/>
  <sheetViews>
    <sheetView tabSelected="1" topLeftCell="A9" workbookViewId="0">
      <selection activeCell="H12" sqref="H12:J12"/>
    </sheetView>
  </sheetViews>
  <sheetFormatPr baseColWidth="10" defaultColWidth="13.28515625" defaultRowHeight="12.75"/>
  <cols>
    <col min="1" max="1" width="5.140625" style="95" customWidth="1"/>
    <col min="2" max="2" width="5.5703125" style="96" customWidth="1"/>
    <col min="3" max="3" width="9.42578125" style="96" customWidth="1"/>
    <col min="4" max="4" width="5.140625" style="96" customWidth="1"/>
    <col min="5" max="5" width="17" style="96" customWidth="1"/>
    <col min="6" max="6" width="6.42578125" style="96" customWidth="1"/>
    <col min="7" max="7" width="14.5703125" style="96" customWidth="1"/>
    <col min="8" max="8" width="16.5703125" style="96" customWidth="1"/>
    <col min="9" max="9" width="14.42578125" style="97" customWidth="1"/>
    <col min="10" max="10" width="15.42578125" style="96" customWidth="1"/>
    <col min="11" max="11" width="14.42578125" style="97" customWidth="1"/>
    <col min="12" max="12" width="27.42578125" style="96" customWidth="1"/>
    <col min="13" max="13" width="13.28515625" style="96" customWidth="1"/>
    <col min="14" max="14" width="14.85546875" style="98" customWidth="1"/>
    <col min="15" max="15" width="13.5703125" style="99" customWidth="1"/>
    <col min="16" max="16" width="13.85546875" style="98" customWidth="1"/>
    <col min="17" max="17" width="13.5703125" style="99" customWidth="1"/>
    <col min="18" max="18" width="19.42578125" style="96" customWidth="1"/>
    <col min="19" max="19" width="13.85546875" style="96" customWidth="1"/>
    <col min="20" max="20" width="5.5703125" style="96" customWidth="1"/>
    <col min="21" max="21" width="5.42578125" style="96" customWidth="1"/>
    <col min="22" max="22" width="17.42578125" style="96" customWidth="1"/>
    <col min="23" max="23" width="26.5703125" style="96" customWidth="1"/>
    <col min="24" max="24" width="12.42578125" style="96" customWidth="1"/>
    <col min="25" max="25" width="35.5703125" style="96" customWidth="1"/>
    <col min="26" max="26" width="55.85546875" style="96" customWidth="1"/>
    <col min="27" max="27" width="53.85546875" style="96" customWidth="1"/>
    <col min="28" max="28" width="56.42578125" style="96" customWidth="1"/>
    <col min="30" max="30" width="13.85546875" customWidth="1"/>
    <col min="31" max="31" width="15.28515625" customWidth="1"/>
  </cols>
  <sheetData>
    <row r="1" spans="1:29" ht="18.75" customHeight="1">
      <c r="A1" s="442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K1" s="443"/>
      <c r="L1" s="452" t="s">
        <v>108</v>
      </c>
      <c r="M1" s="443"/>
      <c r="N1" s="224">
        <v>306383</v>
      </c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</row>
    <row r="2" spans="1:29" ht="18.75" customHeight="1">
      <c r="A2" s="444" t="s">
        <v>10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443"/>
      <c r="Y2" s="453" t="s">
        <v>11</v>
      </c>
      <c r="Z2" s="302"/>
      <c r="AA2" s="302"/>
      <c r="AB2" s="443"/>
    </row>
    <row r="3" spans="1:29" ht="65.849999999999994" customHeight="1">
      <c r="A3" s="442" t="s">
        <v>109</v>
      </c>
      <c r="B3" s="302"/>
      <c r="C3" s="302"/>
      <c r="D3" s="302"/>
      <c r="E3" s="302"/>
      <c r="F3" s="302"/>
      <c r="G3" s="302"/>
      <c r="H3" s="443"/>
      <c r="I3" s="100"/>
      <c r="J3" s="101"/>
      <c r="K3" s="100"/>
      <c r="L3" s="102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3"/>
      <c r="Z3" s="103"/>
      <c r="AA3" s="103"/>
      <c r="AB3" s="104" t="s">
        <v>110</v>
      </c>
      <c r="AC3" s="105"/>
    </row>
    <row r="4" spans="1:29" ht="15" customHeight="1">
      <c r="A4" s="446"/>
      <c r="B4" s="447"/>
      <c r="C4" s="447"/>
      <c r="D4" s="447"/>
      <c r="E4" s="447"/>
      <c r="F4" s="447"/>
      <c r="G4" s="447"/>
      <c r="H4" s="447"/>
      <c r="I4" s="448"/>
      <c r="J4" s="447"/>
      <c r="K4" s="448"/>
      <c r="L4" s="447"/>
      <c r="M4" s="447"/>
      <c r="N4" s="449"/>
      <c r="O4" s="450"/>
      <c r="P4" s="449"/>
      <c r="Q4" s="450"/>
      <c r="R4" s="447"/>
      <c r="S4" s="447"/>
      <c r="T4" s="447"/>
      <c r="U4" s="447"/>
      <c r="V4" s="447"/>
      <c r="W4" s="447"/>
      <c r="X4" s="447"/>
    </row>
    <row r="5" spans="1:29" ht="15" customHeight="1">
      <c r="A5" s="451" t="s">
        <v>16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374"/>
    </row>
    <row r="6" spans="1:29" ht="21.95" customHeight="1">
      <c r="A6" s="376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77"/>
    </row>
    <row r="7" spans="1:29" s="108" customFormat="1" ht="28.5" customHeight="1">
      <c r="A7" s="106"/>
      <c r="B7" s="107"/>
      <c r="C7" s="107"/>
      <c r="D7" s="440" t="s">
        <v>111</v>
      </c>
      <c r="E7" s="374"/>
      <c r="F7" s="440" t="s">
        <v>112</v>
      </c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27"/>
      <c r="V7" s="440" t="s">
        <v>113</v>
      </c>
      <c r="W7" s="440" t="s">
        <v>114</v>
      </c>
      <c r="X7" s="440" t="s">
        <v>115</v>
      </c>
      <c r="Y7" s="374"/>
      <c r="Z7" s="440" t="s">
        <v>116</v>
      </c>
      <c r="AA7" s="440" t="s">
        <v>117</v>
      </c>
      <c r="AB7" s="440" t="s">
        <v>118</v>
      </c>
    </row>
    <row r="8" spans="1:29" s="110" customFormat="1" ht="36.75" customHeight="1">
      <c r="A8" s="109"/>
      <c r="B8" s="109"/>
      <c r="C8" s="109"/>
      <c r="D8" s="376"/>
      <c r="E8" s="377"/>
      <c r="F8" s="440" t="s">
        <v>119</v>
      </c>
      <c r="G8" s="311"/>
      <c r="H8" s="311"/>
      <c r="I8" s="311"/>
      <c r="J8" s="311"/>
      <c r="K8" s="327"/>
      <c r="L8" s="109"/>
      <c r="M8" s="109"/>
      <c r="N8" s="445" t="s">
        <v>120</v>
      </c>
      <c r="O8" s="327"/>
      <c r="P8" s="445" t="s">
        <v>121</v>
      </c>
      <c r="Q8" s="327"/>
      <c r="R8" s="440" t="s">
        <v>122</v>
      </c>
      <c r="S8" s="311"/>
      <c r="T8" s="311"/>
      <c r="U8" s="327"/>
      <c r="V8" s="441"/>
      <c r="W8" s="441"/>
      <c r="X8" s="376"/>
      <c r="Y8" s="377"/>
      <c r="Z8" s="441"/>
      <c r="AA8" s="441"/>
      <c r="AB8" s="441"/>
    </row>
    <row r="9" spans="1:29" ht="150" customHeight="1">
      <c r="A9" s="111" t="s">
        <v>123</v>
      </c>
      <c r="B9" s="111" t="s">
        <v>124</v>
      </c>
      <c r="C9" s="111" t="s">
        <v>125</v>
      </c>
      <c r="D9" s="111" t="s">
        <v>126</v>
      </c>
      <c r="E9" s="111" t="s">
        <v>127</v>
      </c>
      <c r="F9" s="111" t="s">
        <v>128</v>
      </c>
      <c r="G9" s="111" t="s">
        <v>129</v>
      </c>
      <c r="H9" s="111" t="s">
        <v>130</v>
      </c>
      <c r="I9" s="111" t="s">
        <v>131</v>
      </c>
      <c r="J9" s="111" t="s">
        <v>132</v>
      </c>
      <c r="K9" s="111" t="s">
        <v>133</v>
      </c>
      <c r="L9" s="111" t="s">
        <v>134</v>
      </c>
      <c r="M9" s="111" t="s">
        <v>135</v>
      </c>
      <c r="N9" s="111" t="s">
        <v>136</v>
      </c>
      <c r="O9" s="111" t="s">
        <v>137</v>
      </c>
      <c r="P9" s="111" t="s">
        <v>138</v>
      </c>
      <c r="Q9" s="111" t="s">
        <v>139</v>
      </c>
      <c r="R9" s="111" t="s">
        <v>140</v>
      </c>
      <c r="S9" s="111" t="s">
        <v>141</v>
      </c>
      <c r="T9" s="112" t="s">
        <v>142</v>
      </c>
      <c r="U9" s="112" t="s">
        <v>143</v>
      </c>
      <c r="V9" s="111" t="s">
        <v>144</v>
      </c>
      <c r="W9" s="111" t="s">
        <v>145</v>
      </c>
      <c r="X9" s="111" t="s">
        <v>146</v>
      </c>
      <c r="Y9" s="111" t="s">
        <v>147</v>
      </c>
      <c r="Z9" s="111" t="s">
        <v>148</v>
      </c>
      <c r="AA9" s="111"/>
      <c r="AB9" s="111" t="s">
        <v>75</v>
      </c>
    </row>
    <row r="10" spans="1:29" ht="135" hidden="1" customHeight="1">
      <c r="A10" s="227" t="s">
        <v>149</v>
      </c>
      <c r="B10" s="228">
        <v>1687365</v>
      </c>
      <c r="C10" s="229" t="s">
        <v>125</v>
      </c>
      <c r="D10" s="228" t="s">
        <v>32</v>
      </c>
      <c r="E10" s="228" t="s">
        <v>150</v>
      </c>
      <c r="F10" s="228" t="s">
        <v>43</v>
      </c>
      <c r="G10" s="228" t="s">
        <v>151</v>
      </c>
      <c r="H10" s="228" t="s">
        <v>152</v>
      </c>
      <c r="I10" s="230" t="s">
        <v>153</v>
      </c>
      <c r="J10" s="228" t="s">
        <v>154</v>
      </c>
      <c r="K10" s="230" t="s">
        <v>155</v>
      </c>
      <c r="L10" s="228" t="s">
        <v>41</v>
      </c>
      <c r="M10" s="231" t="s">
        <v>156</v>
      </c>
      <c r="N10" s="231" t="s">
        <v>157</v>
      </c>
      <c r="O10" s="231" t="s">
        <v>158</v>
      </c>
      <c r="P10" s="231" t="s">
        <v>159</v>
      </c>
      <c r="Q10" s="231" t="s">
        <v>160</v>
      </c>
      <c r="R10" s="231" t="s">
        <v>161</v>
      </c>
      <c r="S10" s="231" t="s">
        <v>162</v>
      </c>
      <c r="T10" s="232" t="s">
        <v>163</v>
      </c>
      <c r="U10" s="233" t="s">
        <v>163</v>
      </c>
      <c r="V10" s="228" t="s">
        <v>164</v>
      </c>
      <c r="W10" s="228"/>
      <c r="X10" s="228"/>
      <c r="Y10" s="228"/>
      <c r="Z10" s="234" t="s">
        <v>165</v>
      </c>
      <c r="AA10" s="234"/>
      <c r="AB10" s="234"/>
      <c r="AC10" s="235"/>
    </row>
    <row r="11" spans="1:29" ht="135" hidden="1" customHeight="1">
      <c r="A11" s="227" t="s">
        <v>166</v>
      </c>
      <c r="B11" s="228">
        <v>1687365</v>
      </c>
      <c r="C11" s="229" t="s">
        <v>125</v>
      </c>
      <c r="D11" s="228" t="s">
        <v>32</v>
      </c>
      <c r="E11" s="228" t="s">
        <v>150</v>
      </c>
      <c r="F11" s="228" t="s">
        <v>43</v>
      </c>
      <c r="G11" s="228" t="s">
        <v>151</v>
      </c>
      <c r="H11" s="228" t="s">
        <v>167</v>
      </c>
      <c r="I11" s="230" t="s">
        <v>168</v>
      </c>
      <c r="J11" s="228" t="s">
        <v>169</v>
      </c>
      <c r="K11" s="230" t="s">
        <v>170</v>
      </c>
      <c r="L11" s="228" t="s">
        <v>41</v>
      </c>
      <c r="M11" s="231" t="s">
        <v>156</v>
      </c>
      <c r="N11" s="231" t="s">
        <v>157</v>
      </c>
      <c r="O11" s="231" t="s">
        <v>158</v>
      </c>
      <c r="P11" s="231" t="s">
        <v>159</v>
      </c>
      <c r="Q11" s="231" t="s">
        <v>160</v>
      </c>
      <c r="R11" s="231" t="s">
        <v>161</v>
      </c>
      <c r="S11" s="231" t="s">
        <v>162</v>
      </c>
      <c r="T11" s="232" t="s">
        <v>163</v>
      </c>
      <c r="U11" s="233" t="s">
        <v>163</v>
      </c>
      <c r="V11" s="228" t="s">
        <v>164</v>
      </c>
      <c r="W11" s="228"/>
      <c r="X11" s="228"/>
      <c r="Y11" s="228"/>
      <c r="Z11" s="234" t="s">
        <v>165</v>
      </c>
      <c r="AA11" s="234"/>
      <c r="AB11" s="234"/>
      <c r="AC11" s="235"/>
    </row>
    <row r="12" spans="1:29" ht="135" customHeight="1">
      <c r="A12" s="227" t="s">
        <v>171</v>
      </c>
      <c r="B12" s="228">
        <v>1687365</v>
      </c>
      <c r="C12" s="229" t="s">
        <v>125</v>
      </c>
      <c r="D12" s="228" t="s">
        <v>32</v>
      </c>
      <c r="E12" s="228" t="s">
        <v>150</v>
      </c>
      <c r="F12" s="228" t="s">
        <v>43</v>
      </c>
      <c r="G12" s="228" t="s">
        <v>151</v>
      </c>
      <c r="H12" s="228" t="s">
        <v>154</v>
      </c>
      <c r="I12" s="230" t="s">
        <v>172</v>
      </c>
      <c r="J12" s="228" t="s">
        <v>167</v>
      </c>
      <c r="K12" s="230" t="s">
        <v>173</v>
      </c>
      <c r="L12" s="228" t="s">
        <v>41</v>
      </c>
      <c r="M12" s="231" t="s">
        <v>156</v>
      </c>
      <c r="N12" s="231" t="s">
        <v>157</v>
      </c>
      <c r="O12" s="231" t="s">
        <v>158</v>
      </c>
      <c r="P12" s="231" t="s">
        <v>159</v>
      </c>
      <c r="Q12" s="231" t="s">
        <v>160</v>
      </c>
      <c r="R12" s="231" t="s">
        <v>161</v>
      </c>
      <c r="S12" s="231" t="s">
        <v>162</v>
      </c>
      <c r="T12" s="232" t="s">
        <v>163</v>
      </c>
      <c r="U12" s="233" t="s">
        <v>163</v>
      </c>
      <c r="V12" s="228" t="s">
        <v>164</v>
      </c>
      <c r="W12" s="228"/>
      <c r="X12" s="228"/>
      <c r="Y12" s="228"/>
      <c r="Z12" s="234" t="s">
        <v>165</v>
      </c>
      <c r="AA12" s="234"/>
      <c r="AB12" s="234"/>
      <c r="AC12" s="235"/>
    </row>
    <row r="13" spans="1:29" ht="135" hidden="1" customHeight="1">
      <c r="A13" s="227" t="s">
        <v>174</v>
      </c>
      <c r="B13" s="228">
        <v>1687365</v>
      </c>
      <c r="C13" s="229" t="s">
        <v>125</v>
      </c>
      <c r="D13" s="228" t="s">
        <v>32</v>
      </c>
      <c r="E13" s="228" t="s">
        <v>150</v>
      </c>
      <c r="F13" s="228" t="s">
        <v>43</v>
      </c>
      <c r="G13" s="228" t="s">
        <v>151</v>
      </c>
      <c r="H13" s="228" t="s">
        <v>175</v>
      </c>
      <c r="I13" s="230" t="s">
        <v>176</v>
      </c>
      <c r="J13" s="228" t="s">
        <v>152</v>
      </c>
      <c r="K13" s="230" t="s">
        <v>177</v>
      </c>
      <c r="L13" s="228" t="s">
        <v>41</v>
      </c>
      <c r="M13" s="231" t="s">
        <v>156</v>
      </c>
      <c r="N13" s="231" t="s">
        <v>157</v>
      </c>
      <c r="O13" s="231" t="s">
        <v>158</v>
      </c>
      <c r="P13" s="231" t="s">
        <v>159</v>
      </c>
      <c r="Q13" s="231" t="s">
        <v>160</v>
      </c>
      <c r="R13" s="231" t="s">
        <v>161</v>
      </c>
      <c r="S13" s="231" t="s">
        <v>162</v>
      </c>
      <c r="T13" s="232" t="s">
        <v>163</v>
      </c>
      <c r="U13" s="233" t="s">
        <v>163</v>
      </c>
      <c r="V13" s="228" t="s">
        <v>164</v>
      </c>
      <c r="W13" s="228"/>
      <c r="X13" s="228"/>
      <c r="Y13" s="228"/>
      <c r="Z13" s="234" t="s">
        <v>165</v>
      </c>
      <c r="AA13" s="234"/>
      <c r="AB13" s="234"/>
      <c r="AC13" s="235"/>
    </row>
    <row r="14" spans="1:29" ht="135" hidden="1" customHeight="1">
      <c r="A14" s="227" t="s">
        <v>178</v>
      </c>
      <c r="B14" s="228">
        <v>1687365</v>
      </c>
      <c r="C14" s="229" t="s">
        <v>125</v>
      </c>
      <c r="D14" s="228" t="s">
        <v>32</v>
      </c>
      <c r="E14" s="228" t="s">
        <v>150</v>
      </c>
      <c r="F14" s="228" t="s">
        <v>43</v>
      </c>
      <c r="G14" s="228" t="s">
        <v>151</v>
      </c>
      <c r="H14" s="228" t="s">
        <v>152</v>
      </c>
      <c r="I14" s="230" t="s">
        <v>179</v>
      </c>
      <c r="J14" s="228" t="s">
        <v>152</v>
      </c>
      <c r="K14" s="230" t="s">
        <v>180</v>
      </c>
      <c r="L14" s="228" t="s">
        <v>41</v>
      </c>
      <c r="M14" s="231" t="s">
        <v>156</v>
      </c>
      <c r="N14" s="231" t="s">
        <v>157</v>
      </c>
      <c r="O14" s="231" t="s">
        <v>158</v>
      </c>
      <c r="P14" s="231" t="s">
        <v>159</v>
      </c>
      <c r="Q14" s="231" t="s">
        <v>160</v>
      </c>
      <c r="R14" s="231" t="s">
        <v>161</v>
      </c>
      <c r="S14" s="231" t="s">
        <v>162</v>
      </c>
      <c r="T14" s="232" t="s">
        <v>163</v>
      </c>
      <c r="U14" s="233" t="s">
        <v>163</v>
      </c>
      <c r="V14" s="228" t="s">
        <v>164</v>
      </c>
      <c r="W14" s="228"/>
      <c r="X14" s="228"/>
      <c r="Y14" s="228"/>
      <c r="Z14" s="234" t="s">
        <v>165</v>
      </c>
      <c r="AA14" s="234"/>
      <c r="AB14" s="234"/>
      <c r="AC14" s="235"/>
    </row>
    <row r="15" spans="1:29" ht="135" hidden="1" customHeight="1">
      <c r="A15" s="227" t="s">
        <v>181</v>
      </c>
      <c r="B15" s="228">
        <v>1687365</v>
      </c>
      <c r="C15" s="229" t="s">
        <v>125</v>
      </c>
      <c r="D15" s="228" t="s">
        <v>32</v>
      </c>
      <c r="E15" s="228" t="s">
        <v>150</v>
      </c>
      <c r="F15" s="228" t="s">
        <v>43</v>
      </c>
      <c r="G15" s="228" t="s">
        <v>151</v>
      </c>
      <c r="H15" s="228" t="s">
        <v>152</v>
      </c>
      <c r="I15" s="230" t="s">
        <v>182</v>
      </c>
      <c r="J15" s="228" t="s">
        <v>183</v>
      </c>
      <c r="K15" s="230" t="s">
        <v>184</v>
      </c>
      <c r="L15" s="228" t="s">
        <v>41</v>
      </c>
      <c r="M15" s="231" t="s">
        <v>156</v>
      </c>
      <c r="N15" s="231" t="s">
        <v>157</v>
      </c>
      <c r="O15" s="231" t="s">
        <v>158</v>
      </c>
      <c r="P15" s="231" t="s">
        <v>159</v>
      </c>
      <c r="Q15" s="231" t="s">
        <v>160</v>
      </c>
      <c r="R15" s="231" t="s">
        <v>161</v>
      </c>
      <c r="S15" s="231" t="s">
        <v>162</v>
      </c>
      <c r="T15" s="232" t="s">
        <v>163</v>
      </c>
      <c r="U15" s="233" t="s">
        <v>163</v>
      </c>
      <c r="V15" s="228" t="s">
        <v>164</v>
      </c>
      <c r="W15" s="228"/>
      <c r="X15" s="228"/>
      <c r="Y15" s="228"/>
      <c r="Z15" s="234" t="s">
        <v>165</v>
      </c>
      <c r="AA15" s="234"/>
      <c r="AB15" s="234"/>
      <c r="AC15" s="235"/>
    </row>
    <row r="16" spans="1:29" ht="135" hidden="1" customHeight="1">
      <c r="A16" s="227" t="s">
        <v>185</v>
      </c>
      <c r="B16" s="228">
        <v>1687365</v>
      </c>
      <c r="C16" s="229" t="s">
        <v>125</v>
      </c>
      <c r="D16" s="228" t="s">
        <v>32</v>
      </c>
      <c r="E16" s="228" t="s">
        <v>150</v>
      </c>
      <c r="F16" s="228" t="s">
        <v>43</v>
      </c>
      <c r="G16" s="228" t="s">
        <v>151</v>
      </c>
      <c r="H16" s="228" t="s">
        <v>152</v>
      </c>
      <c r="I16" s="230" t="s">
        <v>186</v>
      </c>
      <c r="J16" s="228" t="s">
        <v>187</v>
      </c>
      <c r="K16" s="230" t="s">
        <v>188</v>
      </c>
      <c r="L16" s="228" t="s">
        <v>41</v>
      </c>
      <c r="M16" s="231" t="s">
        <v>156</v>
      </c>
      <c r="N16" s="231" t="s">
        <v>157</v>
      </c>
      <c r="O16" s="231" t="s">
        <v>158</v>
      </c>
      <c r="P16" s="231" t="s">
        <v>159</v>
      </c>
      <c r="Q16" s="231" t="s">
        <v>160</v>
      </c>
      <c r="R16" s="231" t="s">
        <v>161</v>
      </c>
      <c r="S16" s="231" t="s">
        <v>162</v>
      </c>
      <c r="T16" s="232" t="s">
        <v>163</v>
      </c>
      <c r="U16" s="233" t="s">
        <v>163</v>
      </c>
      <c r="V16" s="228" t="s">
        <v>164</v>
      </c>
      <c r="W16" s="228"/>
      <c r="X16" s="228"/>
      <c r="Y16" s="228"/>
      <c r="Z16" s="234" t="s">
        <v>165</v>
      </c>
      <c r="AA16" s="234"/>
      <c r="AB16" s="234"/>
      <c r="AC16" s="235"/>
    </row>
    <row r="17" spans="1:29" ht="135" hidden="1" customHeight="1">
      <c r="A17" s="227" t="s">
        <v>189</v>
      </c>
      <c r="B17" s="228">
        <v>1687365</v>
      </c>
      <c r="C17" s="229" t="s">
        <v>125</v>
      </c>
      <c r="D17" s="228" t="s">
        <v>32</v>
      </c>
      <c r="E17" s="228" t="s">
        <v>150</v>
      </c>
      <c r="F17" s="228" t="s">
        <v>43</v>
      </c>
      <c r="G17" s="228" t="s">
        <v>151</v>
      </c>
      <c r="H17" s="228" t="s">
        <v>187</v>
      </c>
      <c r="I17" s="230" t="s">
        <v>190</v>
      </c>
      <c r="J17" s="228" t="s">
        <v>191</v>
      </c>
      <c r="K17" s="230" t="s">
        <v>192</v>
      </c>
      <c r="L17" s="228" t="s">
        <v>41</v>
      </c>
      <c r="M17" s="231" t="s">
        <v>156</v>
      </c>
      <c r="N17" s="231" t="s">
        <v>157</v>
      </c>
      <c r="O17" s="231" t="s">
        <v>158</v>
      </c>
      <c r="P17" s="231" t="s">
        <v>159</v>
      </c>
      <c r="Q17" s="231" t="s">
        <v>160</v>
      </c>
      <c r="R17" s="231" t="s">
        <v>161</v>
      </c>
      <c r="S17" s="231" t="s">
        <v>162</v>
      </c>
      <c r="T17" s="232" t="s">
        <v>163</v>
      </c>
      <c r="U17" s="233" t="s">
        <v>163</v>
      </c>
      <c r="V17" s="228" t="s">
        <v>164</v>
      </c>
      <c r="W17" s="228"/>
      <c r="X17" s="228"/>
      <c r="Y17" s="228"/>
      <c r="Z17" s="234" t="s">
        <v>165</v>
      </c>
      <c r="AA17" s="234"/>
      <c r="AB17" s="234"/>
      <c r="AC17" s="235"/>
    </row>
    <row r="18" spans="1:29" ht="135" hidden="1" customHeight="1">
      <c r="A18" s="227" t="s">
        <v>193</v>
      </c>
      <c r="B18" s="228">
        <v>1687365</v>
      </c>
      <c r="C18" s="229" t="s">
        <v>125</v>
      </c>
      <c r="D18" s="228" t="s">
        <v>32</v>
      </c>
      <c r="E18" s="228" t="s">
        <v>150</v>
      </c>
      <c r="F18" s="228" t="s">
        <v>43</v>
      </c>
      <c r="G18" s="228" t="s">
        <v>151</v>
      </c>
      <c r="H18" s="228" t="s">
        <v>194</v>
      </c>
      <c r="I18" s="230" t="s">
        <v>195</v>
      </c>
      <c r="J18" s="228" t="s">
        <v>196</v>
      </c>
      <c r="K18" s="230" t="s">
        <v>188</v>
      </c>
      <c r="L18" s="228" t="s">
        <v>41</v>
      </c>
      <c r="M18" s="231" t="s">
        <v>156</v>
      </c>
      <c r="N18" s="231" t="s">
        <v>157</v>
      </c>
      <c r="O18" s="231" t="s">
        <v>158</v>
      </c>
      <c r="P18" s="231" t="s">
        <v>159</v>
      </c>
      <c r="Q18" s="231" t="s">
        <v>160</v>
      </c>
      <c r="R18" s="231" t="s">
        <v>161</v>
      </c>
      <c r="S18" s="231" t="s">
        <v>162</v>
      </c>
      <c r="T18" s="232" t="s">
        <v>163</v>
      </c>
      <c r="U18" s="233" t="s">
        <v>163</v>
      </c>
      <c r="V18" s="228" t="s">
        <v>164</v>
      </c>
      <c r="W18" s="228"/>
      <c r="X18" s="228"/>
      <c r="Y18" s="228"/>
      <c r="Z18" s="234" t="s">
        <v>165</v>
      </c>
      <c r="AA18" s="234"/>
      <c r="AB18" s="234"/>
      <c r="AC18" s="235"/>
    </row>
    <row r="19" spans="1:29" ht="135" hidden="1" customHeight="1">
      <c r="A19" s="227" t="s">
        <v>197</v>
      </c>
      <c r="B19" s="228">
        <v>1687365</v>
      </c>
      <c r="C19" s="229" t="s">
        <v>125</v>
      </c>
      <c r="D19" s="228" t="s">
        <v>32</v>
      </c>
      <c r="E19" s="228" t="s">
        <v>150</v>
      </c>
      <c r="F19" s="228" t="s">
        <v>43</v>
      </c>
      <c r="G19" s="228" t="s">
        <v>151</v>
      </c>
      <c r="H19" s="228" t="s">
        <v>196</v>
      </c>
      <c r="I19" s="230" t="s">
        <v>198</v>
      </c>
      <c r="J19" s="228" t="s">
        <v>175</v>
      </c>
      <c r="K19" s="230" t="s">
        <v>199</v>
      </c>
      <c r="L19" s="228" t="s">
        <v>41</v>
      </c>
      <c r="M19" s="231" t="s">
        <v>156</v>
      </c>
      <c r="N19" s="231" t="s">
        <v>157</v>
      </c>
      <c r="O19" s="231" t="s">
        <v>158</v>
      </c>
      <c r="P19" s="231" t="s">
        <v>159</v>
      </c>
      <c r="Q19" s="231" t="s">
        <v>160</v>
      </c>
      <c r="R19" s="231" t="s">
        <v>161</v>
      </c>
      <c r="S19" s="231" t="s">
        <v>162</v>
      </c>
      <c r="T19" s="232" t="s">
        <v>163</v>
      </c>
      <c r="U19" s="233" t="s">
        <v>163</v>
      </c>
      <c r="V19" s="228" t="s">
        <v>164</v>
      </c>
      <c r="W19" s="228"/>
      <c r="X19" s="228"/>
      <c r="Y19" s="228"/>
      <c r="Z19" s="234" t="s">
        <v>165</v>
      </c>
      <c r="AA19" s="234"/>
      <c r="AB19" s="234"/>
      <c r="AC19" s="235"/>
    </row>
    <row r="20" spans="1:29" ht="135" hidden="1" customHeight="1">
      <c r="A20" s="227" t="s">
        <v>200</v>
      </c>
      <c r="B20" s="228">
        <v>1687365</v>
      </c>
      <c r="C20" s="229" t="s">
        <v>125</v>
      </c>
      <c r="D20" s="228" t="s">
        <v>32</v>
      </c>
      <c r="E20" s="228" t="s">
        <v>150</v>
      </c>
      <c r="F20" s="228" t="s">
        <v>43</v>
      </c>
      <c r="G20" s="228" t="s">
        <v>151</v>
      </c>
      <c r="H20" s="228" t="s">
        <v>175</v>
      </c>
      <c r="I20" s="230" t="s">
        <v>201</v>
      </c>
      <c r="J20" s="228" t="s">
        <v>175</v>
      </c>
      <c r="K20" s="230" t="s">
        <v>202</v>
      </c>
      <c r="L20" s="228" t="s">
        <v>41</v>
      </c>
      <c r="M20" s="231" t="s">
        <v>156</v>
      </c>
      <c r="N20" s="231" t="s">
        <v>157</v>
      </c>
      <c r="O20" s="231" t="s">
        <v>158</v>
      </c>
      <c r="P20" s="231" t="s">
        <v>159</v>
      </c>
      <c r="Q20" s="231" t="s">
        <v>160</v>
      </c>
      <c r="R20" s="231" t="s">
        <v>161</v>
      </c>
      <c r="S20" s="231" t="s">
        <v>162</v>
      </c>
      <c r="T20" s="232" t="s">
        <v>163</v>
      </c>
      <c r="U20" s="233" t="s">
        <v>163</v>
      </c>
      <c r="V20" s="228" t="s">
        <v>164</v>
      </c>
      <c r="W20" s="228"/>
      <c r="X20" s="228"/>
      <c r="Y20" s="228"/>
      <c r="Z20" s="234" t="s">
        <v>165</v>
      </c>
      <c r="AA20" s="234"/>
      <c r="AB20" s="234"/>
      <c r="AC20" s="235"/>
    </row>
    <row r="21" spans="1:29" ht="135" hidden="1" customHeight="1">
      <c r="A21" s="227" t="s">
        <v>203</v>
      </c>
      <c r="B21" s="228">
        <v>1687365</v>
      </c>
      <c r="C21" s="229" t="s">
        <v>125</v>
      </c>
      <c r="D21" s="228" t="s">
        <v>32</v>
      </c>
      <c r="E21" s="228" t="s">
        <v>150</v>
      </c>
      <c r="F21" s="228" t="s">
        <v>43</v>
      </c>
      <c r="G21" s="228" t="s">
        <v>151</v>
      </c>
      <c r="H21" s="228" t="s">
        <v>187</v>
      </c>
      <c r="I21" s="230" t="s">
        <v>204</v>
      </c>
      <c r="J21" s="228" t="s">
        <v>187</v>
      </c>
      <c r="K21" s="230" t="s">
        <v>205</v>
      </c>
      <c r="L21" s="228" t="s">
        <v>41</v>
      </c>
      <c r="M21" s="231" t="s">
        <v>156</v>
      </c>
      <c r="N21" s="231" t="s">
        <v>157</v>
      </c>
      <c r="O21" s="231" t="s">
        <v>158</v>
      </c>
      <c r="P21" s="231" t="s">
        <v>159</v>
      </c>
      <c r="Q21" s="231" t="s">
        <v>160</v>
      </c>
      <c r="R21" s="231" t="s">
        <v>161</v>
      </c>
      <c r="S21" s="231" t="s">
        <v>162</v>
      </c>
      <c r="T21" s="232" t="s">
        <v>163</v>
      </c>
      <c r="U21" s="233" t="s">
        <v>163</v>
      </c>
      <c r="V21" s="228" t="s">
        <v>164</v>
      </c>
      <c r="W21" s="228"/>
      <c r="X21" s="228"/>
      <c r="Y21" s="228"/>
      <c r="Z21" s="234" t="s">
        <v>165</v>
      </c>
      <c r="AA21" s="234"/>
      <c r="AB21" s="234"/>
      <c r="AC21" s="235"/>
    </row>
    <row r="22" spans="1:29" ht="135" hidden="1" customHeight="1">
      <c r="A22" s="227" t="s">
        <v>206</v>
      </c>
      <c r="B22" s="228">
        <v>1687365</v>
      </c>
      <c r="C22" s="229" t="s">
        <v>125</v>
      </c>
      <c r="D22" s="228" t="s">
        <v>32</v>
      </c>
      <c r="E22" s="228" t="s">
        <v>150</v>
      </c>
      <c r="F22" s="228" t="s">
        <v>43</v>
      </c>
      <c r="G22" s="228" t="s">
        <v>151</v>
      </c>
      <c r="H22" s="228" t="s">
        <v>152</v>
      </c>
      <c r="I22" s="230" t="s">
        <v>207</v>
      </c>
      <c r="J22" s="228" t="s">
        <v>152</v>
      </c>
      <c r="K22" s="230" t="s">
        <v>208</v>
      </c>
      <c r="L22" s="228" t="s">
        <v>41</v>
      </c>
      <c r="M22" s="231" t="s">
        <v>156</v>
      </c>
      <c r="N22" s="231" t="s">
        <v>157</v>
      </c>
      <c r="O22" s="231" t="s">
        <v>158</v>
      </c>
      <c r="P22" s="231" t="s">
        <v>159</v>
      </c>
      <c r="Q22" s="231" t="s">
        <v>160</v>
      </c>
      <c r="R22" s="231" t="s">
        <v>161</v>
      </c>
      <c r="S22" s="231" t="s">
        <v>162</v>
      </c>
      <c r="T22" s="232" t="s">
        <v>163</v>
      </c>
      <c r="U22" s="233" t="s">
        <v>163</v>
      </c>
      <c r="V22" s="228" t="s">
        <v>164</v>
      </c>
      <c r="W22" s="228"/>
      <c r="X22" s="228"/>
      <c r="Y22" s="228"/>
      <c r="Z22" s="234" t="s">
        <v>165</v>
      </c>
      <c r="AA22" s="234"/>
      <c r="AB22" s="234"/>
      <c r="AC22" s="235"/>
    </row>
    <row r="23" spans="1:29" ht="135" hidden="1" customHeight="1">
      <c r="A23" s="227" t="s">
        <v>209</v>
      </c>
      <c r="B23" s="228">
        <v>1687365</v>
      </c>
      <c r="C23" s="229" t="s">
        <v>125</v>
      </c>
      <c r="D23" s="228" t="s">
        <v>32</v>
      </c>
      <c r="E23" s="228" t="s">
        <v>150</v>
      </c>
      <c r="F23" s="228" t="s">
        <v>43</v>
      </c>
      <c r="G23" s="228" t="s">
        <v>151</v>
      </c>
      <c r="H23" s="228" t="s">
        <v>152</v>
      </c>
      <c r="I23" s="230" t="s">
        <v>210</v>
      </c>
      <c r="J23" s="228" t="s">
        <v>152</v>
      </c>
      <c r="K23" s="230" t="s">
        <v>211</v>
      </c>
      <c r="L23" s="228" t="s">
        <v>41</v>
      </c>
      <c r="M23" s="231" t="s">
        <v>156</v>
      </c>
      <c r="N23" s="231" t="s">
        <v>157</v>
      </c>
      <c r="O23" s="231" t="s">
        <v>158</v>
      </c>
      <c r="P23" s="231" t="s">
        <v>159</v>
      </c>
      <c r="Q23" s="231" t="s">
        <v>160</v>
      </c>
      <c r="R23" s="231" t="s">
        <v>161</v>
      </c>
      <c r="S23" s="231" t="s">
        <v>162</v>
      </c>
      <c r="T23" s="232" t="s">
        <v>163</v>
      </c>
      <c r="U23" s="233" t="s">
        <v>163</v>
      </c>
      <c r="V23" s="228" t="s">
        <v>164</v>
      </c>
      <c r="W23" s="228"/>
      <c r="X23" s="228"/>
      <c r="Y23" s="228"/>
      <c r="Z23" s="234" t="s">
        <v>165</v>
      </c>
      <c r="AA23" s="234"/>
      <c r="AB23" s="234"/>
      <c r="AC23" s="235"/>
    </row>
    <row r="24" spans="1:29" ht="135" hidden="1" customHeight="1">
      <c r="A24" s="227" t="s">
        <v>212</v>
      </c>
      <c r="B24" s="228">
        <v>1687365</v>
      </c>
      <c r="C24" s="229" t="s">
        <v>125</v>
      </c>
      <c r="D24" s="228" t="s">
        <v>32</v>
      </c>
      <c r="E24" s="228" t="s">
        <v>150</v>
      </c>
      <c r="F24" s="228" t="s">
        <v>43</v>
      </c>
      <c r="G24" s="228" t="s">
        <v>151</v>
      </c>
      <c r="H24" s="228" t="s">
        <v>169</v>
      </c>
      <c r="I24" s="230" t="s">
        <v>213</v>
      </c>
      <c r="J24" s="228" t="s">
        <v>169</v>
      </c>
      <c r="K24" s="230" t="s">
        <v>213</v>
      </c>
      <c r="L24" s="228" t="s">
        <v>41</v>
      </c>
      <c r="M24" s="231" t="s">
        <v>156</v>
      </c>
      <c r="N24" s="231" t="s">
        <v>157</v>
      </c>
      <c r="O24" s="231" t="s">
        <v>158</v>
      </c>
      <c r="P24" s="231" t="s">
        <v>159</v>
      </c>
      <c r="Q24" s="231" t="s">
        <v>160</v>
      </c>
      <c r="R24" s="231" t="s">
        <v>161</v>
      </c>
      <c r="S24" s="231" t="s">
        <v>162</v>
      </c>
      <c r="T24" s="232" t="s">
        <v>163</v>
      </c>
      <c r="U24" s="233" t="s">
        <v>163</v>
      </c>
      <c r="V24" s="228" t="s">
        <v>164</v>
      </c>
      <c r="W24" s="228"/>
      <c r="X24" s="228"/>
      <c r="Y24" s="228"/>
      <c r="Z24" s="234" t="s">
        <v>165</v>
      </c>
      <c r="AA24" s="234"/>
      <c r="AB24" s="234"/>
      <c r="AC24" s="235"/>
    </row>
    <row r="25" spans="1:29" ht="135" hidden="1" customHeight="1">
      <c r="A25" s="227" t="s">
        <v>214</v>
      </c>
      <c r="B25" s="228">
        <v>1687365</v>
      </c>
      <c r="C25" s="229" t="s">
        <v>125</v>
      </c>
      <c r="D25" s="228" t="s">
        <v>32</v>
      </c>
      <c r="E25" s="228" t="s">
        <v>150</v>
      </c>
      <c r="F25" s="228" t="s">
        <v>43</v>
      </c>
      <c r="G25" s="228" t="s">
        <v>151</v>
      </c>
      <c r="H25" s="228" t="s">
        <v>169</v>
      </c>
      <c r="I25" s="230" t="s">
        <v>215</v>
      </c>
      <c r="J25" s="228" t="s">
        <v>194</v>
      </c>
      <c r="K25" s="230" t="s">
        <v>216</v>
      </c>
      <c r="L25" s="228" t="s">
        <v>41</v>
      </c>
      <c r="M25" s="231" t="s">
        <v>156</v>
      </c>
      <c r="N25" s="231" t="s">
        <v>157</v>
      </c>
      <c r="O25" s="231" t="s">
        <v>158</v>
      </c>
      <c r="P25" s="231" t="s">
        <v>159</v>
      </c>
      <c r="Q25" s="231" t="s">
        <v>160</v>
      </c>
      <c r="R25" s="231" t="s">
        <v>161</v>
      </c>
      <c r="S25" s="231" t="s">
        <v>162</v>
      </c>
      <c r="T25" s="232" t="s">
        <v>163</v>
      </c>
      <c r="U25" s="233" t="s">
        <v>163</v>
      </c>
      <c r="V25" s="228" t="s">
        <v>164</v>
      </c>
      <c r="W25" s="228"/>
      <c r="X25" s="228"/>
      <c r="Y25" s="228"/>
      <c r="Z25" s="234" t="s">
        <v>165</v>
      </c>
      <c r="AA25" s="234"/>
      <c r="AB25" s="234"/>
      <c r="AC25" s="235"/>
    </row>
    <row r="26" spans="1:29" ht="135" hidden="1" customHeight="1">
      <c r="A26" s="227" t="s">
        <v>217</v>
      </c>
      <c r="B26" s="228">
        <v>1687365</v>
      </c>
      <c r="C26" s="229" t="s">
        <v>125</v>
      </c>
      <c r="D26" s="228" t="s">
        <v>32</v>
      </c>
      <c r="E26" s="228" t="s">
        <v>150</v>
      </c>
      <c r="F26" s="228" t="s">
        <v>43</v>
      </c>
      <c r="G26" s="228" t="s">
        <v>151</v>
      </c>
      <c r="H26" s="228" t="s">
        <v>194</v>
      </c>
      <c r="I26" s="230" t="s">
        <v>218</v>
      </c>
      <c r="J26" s="228" t="s">
        <v>194</v>
      </c>
      <c r="K26" s="230" t="s">
        <v>218</v>
      </c>
      <c r="L26" s="228" t="s">
        <v>41</v>
      </c>
      <c r="M26" s="231" t="s">
        <v>156</v>
      </c>
      <c r="N26" s="231" t="s">
        <v>157</v>
      </c>
      <c r="O26" s="231" t="s">
        <v>158</v>
      </c>
      <c r="P26" s="231" t="s">
        <v>159</v>
      </c>
      <c r="Q26" s="231" t="s">
        <v>160</v>
      </c>
      <c r="R26" s="231" t="s">
        <v>161</v>
      </c>
      <c r="S26" s="231" t="s">
        <v>162</v>
      </c>
      <c r="T26" s="232" t="s">
        <v>163</v>
      </c>
      <c r="U26" s="233" t="s">
        <v>163</v>
      </c>
      <c r="V26" s="228" t="s">
        <v>164</v>
      </c>
      <c r="W26" s="228"/>
      <c r="X26" s="228"/>
      <c r="Y26" s="228"/>
      <c r="Z26" s="234" t="s">
        <v>165</v>
      </c>
      <c r="AA26" s="234"/>
      <c r="AB26" s="234"/>
      <c r="AC26" s="235"/>
    </row>
    <row r="27" spans="1:29" ht="135" hidden="1" customHeight="1">
      <c r="A27" s="227" t="s">
        <v>219</v>
      </c>
      <c r="B27" s="228">
        <v>1687365</v>
      </c>
      <c r="C27" s="229" t="s">
        <v>125</v>
      </c>
      <c r="D27" s="228" t="s">
        <v>32</v>
      </c>
      <c r="E27" s="228" t="s">
        <v>150</v>
      </c>
      <c r="F27" s="228" t="s">
        <v>43</v>
      </c>
      <c r="G27" s="228" t="s">
        <v>151</v>
      </c>
      <c r="H27" s="228" t="s">
        <v>196</v>
      </c>
      <c r="I27" s="230" t="s">
        <v>220</v>
      </c>
      <c r="J27" s="228" t="s">
        <v>196</v>
      </c>
      <c r="K27" s="230" t="s">
        <v>220</v>
      </c>
      <c r="L27" s="228" t="s">
        <v>41</v>
      </c>
      <c r="M27" s="231" t="s">
        <v>156</v>
      </c>
      <c r="N27" s="231" t="s">
        <v>157</v>
      </c>
      <c r="O27" s="231" t="s">
        <v>158</v>
      </c>
      <c r="P27" s="231" t="s">
        <v>159</v>
      </c>
      <c r="Q27" s="231" t="s">
        <v>160</v>
      </c>
      <c r="R27" s="231" t="s">
        <v>161</v>
      </c>
      <c r="S27" s="231" t="s">
        <v>162</v>
      </c>
      <c r="T27" s="232" t="s">
        <v>163</v>
      </c>
      <c r="U27" s="233" t="s">
        <v>163</v>
      </c>
      <c r="V27" s="228" t="s">
        <v>164</v>
      </c>
      <c r="W27" s="228"/>
      <c r="X27" s="228"/>
      <c r="Y27" s="228"/>
      <c r="Z27" s="234" t="s">
        <v>165</v>
      </c>
      <c r="AA27" s="234"/>
      <c r="AB27" s="234"/>
      <c r="AC27" s="235"/>
    </row>
    <row r="28" spans="1:29" ht="135" hidden="1" customHeight="1">
      <c r="A28" s="227" t="s">
        <v>221</v>
      </c>
      <c r="B28" s="228">
        <v>1687365</v>
      </c>
      <c r="C28" s="229" t="s">
        <v>125</v>
      </c>
      <c r="D28" s="228" t="s">
        <v>32</v>
      </c>
      <c r="E28" s="228" t="s">
        <v>150</v>
      </c>
      <c r="F28" s="228" t="s">
        <v>43</v>
      </c>
      <c r="G28" s="228" t="s">
        <v>151</v>
      </c>
      <c r="H28" s="228" t="s">
        <v>196</v>
      </c>
      <c r="I28" s="230" t="s">
        <v>222</v>
      </c>
      <c r="J28" s="228" t="s">
        <v>196</v>
      </c>
      <c r="K28" s="230" t="s">
        <v>223</v>
      </c>
      <c r="L28" s="228" t="s">
        <v>41</v>
      </c>
      <c r="M28" s="231" t="s">
        <v>156</v>
      </c>
      <c r="N28" s="231" t="s">
        <v>157</v>
      </c>
      <c r="O28" s="231" t="s">
        <v>158</v>
      </c>
      <c r="P28" s="231" t="s">
        <v>159</v>
      </c>
      <c r="Q28" s="231" t="s">
        <v>160</v>
      </c>
      <c r="R28" s="231" t="s">
        <v>161</v>
      </c>
      <c r="S28" s="231" t="s">
        <v>162</v>
      </c>
      <c r="T28" s="232" t="s">
        <v>163</v>
      </c>
      <c r="U28" s="233" t="s">
        <v>163</v>
      </c>
      <c r="V28" s="228" t="s">
        <v>164</v>
      </c>
      <c r="W28" s="228"/>
      <c r="X28" s="228"/>
      <c r="Y28" s="228"/>
      <c r="Z28" s="234" t="s">
        <v>165</v>
      </c>
      <c r="AA28" s="234"/>
      <c r="AB28" s="234"/>
      <c r="AC28" s="235"/>
    </row>
    <row r="29" spans="1:29" ht="135" hidden="1" customHeight="1">
      <c r="A29" s="227" t="s">
        <v>224</v>
      </c>
      <c r="B29" s="228">
        <v>1687365</v>
      </c>
      <c r="C29" s="229" t="s">
        <v>125</v>
      </c>
      <c r="D29" s="228" t="s">
        <v>32</v>
      </c>
      <c r="E29" s="228" t="s">
        <v>150</v>
      </c>
      <c r="F29" s="228" t="s">
        <v>43</v>
      </c>
      <c r="G29" s="228" t="s">
        <v>151</v>
      </c>
      <c r="H29" s="228" t="s">
        <v>187</v>
      </c>
      <c r="I29" s="230" t="s">
        <v>225</v>
      </c>
      <c r="J29" s="228" t="s">
        <v>187</v>
      </c>
      <c r="K29" s="230" t="s">
        <v>226</v>
      </c>
      <c r="L29" s="228" t="s">
        <v>41</v>
      </c>
      <c r="M29" s="231" t="s">
        <v>156</v>
      </c>
      <c r="N29" s="231" t="s">
        <v>157</v>
      </c>
      <c r="O29" s="231" t="s">
        <v>158</v>
      </c>
      <c r="P29" s="231" t="s">
        <v>159</v>
      </c>
      <c r="Q29" s="231" t="s">
        <v>160</v>
      </c>
      <c r="R29" s="231" t="s">
        <v>161</v>
      </c>
      <c r="S29" s="231" t="s">
        <v>162</v>
      </c>
      <c r="T29" s="232" t="s">
        <v>163</v>
      </c>
      <c r="U29" s="233" t="s">
        <v>163</v>
      </c>
      <c r="V29" s="228" t="s">
        <v>164</v>
      </c>
      <c r="W29" s="228"/>
      <c r="X29" s="228"/>
      <c r="Y29" s="228"/>
      <c r="Z29" s="234" t="s">
        <v>165</v>
      </c>
      <c r="AA29" s="234"/>
      <c r="AB29" s="234"/>
      <c r="AC29" s="235"/>
    </row>
    <row r="30" spans="1:29" ht="135" hidden="1" customHeight="1">
      <c r="A30" s="227" t="s">
        <v>227</v>
      </c>
      <c r="B30" s="228">
        <v>1687365</v>
      </c>
      <c r="C30" s="229" t="s">
        <v>125</v>
      </c>
      <c r="D30" s="228" t="s">
        <v>32</v>
      </c>
      <c r="E30" s="228" t="s">
        <v>150</v>
      </c>
      <c r="F30" s="228" t="s">
        <v>43</v>
      </c>
      <c r="G30" s="228" t="s">
        <v>151</v>
      </c>
      <c r="H30" s="228" t="s">
        <v>187</v>
      </c>
      <c r="I30" s="230" t="s">
        <v>228</v>
      </c>
      <c r="J30" s="228" t="s">
        <v>187</v>
      </c>
      <c r="K30" s="230" t="s">
        <v>229</v>
      </c>
      <c r="L30" s="228" t="s">
        <v>41</v>
      </c>
      <c r="M30" s="231" t="s">
        <v>156</v>
      </c>
      <c r="N30" s="231" t="s">
        <v>157</v>
      </c>
      <c r="O30" s="231" t="s">
        <v>158</v>
      </c>
      <c r="P30" s="231" t="s">
        <v>159</v>
      </c>
      <c r="Q30" s="231" t="s">
        <v>160</v>
      </c>
      <c r="R30" s="231" t="s">
        <v>161</v>
      </c>
      <c r="S30" s="231" t="s">
        <v>162</v>
      </c>
      <c r="T30" s="232" t="s">
        <v>163</v>
      </c>
      <c r="U30" s="233" t="s">
        <v>163</v>
      </c>
      <c r="V30" s="228" t="s">
        <v>164</v>
      </c>
      <c r="W30" s="228"/>
      <c r="X30" s="228"/>
      <c r="Y30" s="228"/>
      <c r="Z30" s="234" t="s">
        <v>165</v>
      </c>
      <c r="AA30" s="234"/>
      <c r="AB30" s="234"/>
      <c r="AC30" s="235"/>
    </row>
    <row r="31" spans="1:29" ht="135" hidden="1" customHeight="1">
      <c r="A31" s="227" t="s">
        <v>230</v>
      </c>
      <c r="B31" s="228">
        <v>1687365</v>
      </c>
      <c r="C31" s="229" t="s">
        <v>125</v>
      </c>
      <c r="D31" s="228" t="s">
        <v>32</v>
      </c>
      <c r="E31" s="228" t="s">
        <v>150</v>
      </c>
      <c r="F31" s="228" t="s">
        <v>43</v>
      </c>
      <c r="G31" s="228" t="s">
        <v>151</v>
      </c>
      <c r="H31" s="228" t="s">
        <v>152</v>
      </c>
      <c r="I31" s="230" t="s">
        <v>231</v>
      </c>
      <c r="J31" s="228" t="s">
        <v>152</v>
      </c>
      <c r="K31" s="230" t="s">
        <v>232</v>
      </c>
      <c r="L31" s="228" t="s">
        <v>41</v>
      </c>
      <c r="M31" s="231" t="s">
        <v>156</v>
      </c>
      <c r="N31" s="231" t="s">
        <v>157</v>
      </c>
      <c r="O31" s="231" t="s">
        <v>158</v>
      </c>
      <c r="P31" s="231" t="s">
        <v>159</v>
      </c>
      <c r="Q31" s="231" t="s">
        <v>160</v>
      </c>
      <c r="R31" s="231" t="s">
        <v>161</v>
      </c>
      <c r="S31" s="231" t="s">
        <v>162</v>
      </c>
      <c r="T31" s="232" t="s">
        <v>163</v>
      </c>
      <c r="U31" s="233" t="s">
        <v>163</v>
      </c>
      <c r="V31" s="228" t="s">
        <v>164</v>
      </c>
      <c r="W31" s="228"/>
      <c r="X31" s="228"/>
      <c r="Y31" s="228"/>
      <c r="Z31" s="234" t="s">
        <v>165</v>
      </c>
      <c r="AA31" s="234"/>
      <c r="AB31" s="234"/>
      <c r="AC31" s="235"/>
    </row>
    <row r="32" spans="1:29" ht="135" hidden="1" customHeight="1">
      <c r="A32" s="227" t="s">
        <v>233</v>
      </c>
      <c r="B32" s="228">
        <v>1687365</v>
      </c>
      <c r="C32" s="229" t="s">
        <v>125</v>
      </c>
      <c r="D32" s="228" t="s">
        <v>32</v>
      </c>
      <c r="E32" s="228" t="s">
        <v>150</v>
      </c>
      <c r="F32" s="228" t="s">
        <v>43</v>
      </c>
      <c r="G32" s="228" t="s">
        <v>151</v>
      </c>
      <c r="H32" s="228" t="s">
        <v>175</v>
      </c>
      <c r="I32" s="230" t="s">
        <v>234</v>
      </c>
      <c r="J32" s="228" t="s">
        <v>175</v>
      </c>
      <c r="K32" s="230" t="s">
        <v>235</v>
      </c>
      <c r="L32" s="228" t="s">
        <v>41</v>
      </c>
      <c r="M32" s="231" t="s">
        <v>156</v>
      </c>
      <c r="N32" s="231" t="s">
        <v>157</v>
      </c>
      <c r="O32" s="231" t="s">
        <v>158</v>
      </c>
      <c r="P32" s="231" t="s">
        <v>159</v>
      </c>
      <c r="Q32" s="231" t="s">
        <v>160</v>
      </c>
      <c r="R32" s="231" t="s">
        <v>161</v>
      </c>
      <c r="S32" s="231" t="s">
        <v>162</v>
      </c>
      <c r="T32" s="232" t="s">
        <v>163</v>
      </c>
      <c r="U32" s="233" t="s">
        <v>163</v>
      </c>
      <c r="V32" s="228" t="s">
        <v>164</v>
      </c>
      <c r="W32" s="228"/>
      <c r="X32" s="228"/>
      <c r="Y32" s="228"/>
      <c r="Z32" s="234" t="s">
        <v>165</v>
      </c>
      <c r="AA32" s="234"/>
      <c r="AB32" s="234"/>
      <c r="AC32" s="235"/>
    </row>
    <row r="33" spans="1:29" ht="135" hidden="1" customHeight="1">
      <c r="A33" s="227" t="s">
        <v>236</v>
      </c>
      <c r="B33" s="228">
        <v>1687365</v>
      </c>
      <c r="C33" s="229" t="s">
        <v>125</v>
      </c>
      <c r="D33" s="228" t="s">
        <v>32</v>
      </c>
      <c r="E33" s="228" t="s">
        <v>150</v>
      </c>
      <c r="F33" s="228" t="s">
        <v>43</v>
      </c>
      <c r="G33" s="228" t="s">
        <v>151</v>
      </c>
      <c r="H33" s="228" t="s">
        <v>175</v>
      </c>
      <c r="I33" s="230" t="s">
        <v>237</v>
      </c>
      <c r="J33" s="228" t="s">
        <v>175</v>
      </c>
      <c r="K33" s="230" t="s">
        <v>238</v>
      </c>
      <c r="L33" s="228" t="s">
        <v>41</v>
      </c>
      <c r="M33" s="231" t="s">
        <v>156</v>
      </c>
      <c r="N33" s="231" t="s">
        <v>157</v>
      </c>
      <c r="O33" s="231" t="s">
        <v>158</v>
      </c>
      <c r="P33" s="231" t="s">
        <v>159</v>
      </c>
      <c r="Q33" s="231" t="s">
        <v>160</v>
      </c>
      <c r="R33" s="231" t="s">
        <v>161</v>
      </c>
      <c r="S33" s="231" t="s">
        <v>162</v>
      </c>
      <c r="T33" s="232" t="s">
        <v>163</v>
      </c>
      <c r="U33" s="233" t="s">
        <v>163</v>
      </c>
      <c r="V33" s="228" t="s">
        <v>164</v>
      </c>
      <c r="W33" s="228"/>
      <c r="X33" s="228"/>
      <c r="Y33" s="228"/>
      <c r="Z33" s="234" t="s">
        <v>165</v>
      </c>
      <c r="AA33" s="234"/>
      <c r="AB33" s="234"/>
      <c r="AC33" s="235"/>
    </row>
    <row r="34" spans="1:29" ht="135" hidden="1" customHeight="1">
      <c r="A34" s="227" t="s">
        <v>239</v>
      </c>
      <c r="B34" s="228">
        <v>1687365</v>
      </c>
      <c r="C34" s="229" t="s">
        <v>125</v>
      </c>
      <c r="D34" s="228" t="s">
        <v>32</v>
      </c>
      <c r="E34" s="228" t="s">
        <v>150</v>
      </c>
      <c r="F34" s="228" t="s">
        <v>43</v>
      </c>
      <c r="G34" s="228" t="s">
        <v>151</v>
      </c>
      <c r="H34" s="228" t="s">
        <v>175</v>
      </c>
      <c r="I34" s="230" t="s">
        <v>240</v>
      </c>
      <c r="J34" s="228" t="s">
        <v>175</v>
      </c>
      <c r="K34" s="230" t="s">
        <v>241</v>
      </c>
      <c r="L34" s="228" t="s">
        <v>41</v>
      </c>
      <c r="M34" s="231" t="s">
        <v>156</v>
      </c>
      <c r="N34" s="231" t="s">
        <v>157</v>
      </c>
      <c r="O34" s="231" t="s">
        <v>158</v>
      </c>
      <c r="P34" s="231" t="s">
        <v>159</v>
      </c>
      <c r="Q34" s="231" t="s">
        <v>160</v>
      </c>
      <c r="R34" s="231" t="s">
        <v>161</v>
      </c>
      <c r="S34" s="231" t="s">
        <v>162</v>
      </c>
      <c r="T34" s="232" t="s">
        <v>163</v>
      </c>
      <c r="U34" s="233" t="s">
        <v>163</v>
      </c>
      <c r="V34" s="228" t="s">
        <v>164</v>
      </c>
      <c r="W34" s="228"/>
      <c r="X34" s="228"/>
      <c r="Y34" s="228"/>
      <c r="Z34" s="234" t="s">
        <v>165</v>
      </c>
      <c r="AA34" s="234"/>
      <c r="AB34" s="234"/>
      <c r="AC34" s="235"/>
    </row>
    <row r="35" spans="1:29" ht="135" hidden="1" customHeight="1">
      <c r="A35" s="227" t="s">
        <v>242</v>
      </c>
      <c r="B35" s="228">
        <v>1687365</v>
      </c>
      <c r="C35" s="229" t="s">
        <v>125</v>
      </c>
      <c r="D35" s="228" t="s">
        <v>32</v>
      </c>
      <c r="E35" s="228" t="s">
        <v>150</v>
      </c>
      <c r="F35" s="228" t="s">
        <v>43</v>
      </c>
      <c r="G35" s="228" t="s">
        <v>151</v>
      </c>
      <c r="H35" s="228" t="s">
        <v>175</v>
      </c>
      <c r="I35" s="230" t="s">
        <v>243</v>
      </c>
      <c r="J35" s="228" t="s">
        <v>175</v>
      </c>
      <c r="K35" s="230" t="s">
        <v>244</v>
      </c>
      <c r="L35" s="228" t="s">
        <v>41</v>
      </c>
      <c r="M35" s="231" t="s">
        <v>156</v>
      </c>
      <c r="N35" s="231" t="s">
        <v>157</v>
      </c>
      <c r="O35" s="231" t="s">
        <v>158</v>
      </c>
      <c r="P35" s="231" t="s">
        <v>159</v>
      </c>
      <c r="Q35" s="231" t="s">
        <v>160</v>
      </c>
      <c r="R35" s="231" t="s">
        <v>161</v>
      </c>
      <c r="S35" s="231" t="s">
        <v>162</v>
      </c>
      <c r="T35" s="232" t="s">
        <v>163</v>
      </c>
      <c r="U35" s="233" t="s">
        <v>163</v>
      </c>
      <c r="V35" s="228" t="s">
        <v>164</v>
      </c>
      <c r="W35" s="228"/>
      <c r="X35" s="228"/>
      <c r="Y35" s="228"/>
      <c r="Z35" s="234" t="s">
        <v>165</v>
      </c>
      <c r="AA35" s="234"/>
      <c r="AB35" s="234"/>
      <c r="AC35" s="235"/>
    </row>
    <row r="36" spans="1:29" ht="135" hidden="1" customHeight="1">
      <c r="A36" s="227" t="s">
        <v>245</v>
      </c>
      <c r="B36" s="228">
        <v>1687365</v>
      </c>
      <c r="C36" s="229" t="s">
        <v>125</v>
      </c>
      <c r="D36" s="228" t="s">
        <v>32</v>
      </c>
      <c r="E36" s="228" t="s">
        <v>150</v>
      </c>
      <c r="F36" s="228" t="s">
        <v>43</v>
      </c>
      <c r="G36" s="228" t="s">
        <v>151</v>
      </c>
      <c r="H36" s="228" t="s">
        <v>167</v>
      </c>
      <c r="I36" s="230" t="s">
        <v>246</v>
      </c>
      <c r="J36" s="228" t="s">
        <v>167</v>
      </c>
      <c r="K36" s="230" t="s">
        <v>246</v>
      </c>
      <c r="L36" s="228" t="s">
        <v>41</v>
      </c>
      <c r="M36" s="231" t="s">
        <v>156</v>
      </c>
      <c r="N36" s="231" t="s">
        <v>157</v>
      </c>
      <c r="O36" s="231" t="s">
        <v>158</v>
      </c>
      <c r="P36" s="231" t="s">
        <v>159</v>
      </c>
      <c r="Q36" s="231" t="s">
        <v>160</v>
      </c>
      <c r="R36" s="231" t="s">
        <v>161</v>
      </c>
      <c r="S36" s="231" t="s">
        <v>162</v>
      </c>
      <c r="T36" s="232" t="s">
        <v>163</v>
      </c>
      <c r="U36" s="233" t="s">
        <v>163</v>
      </c>
      <c r="V36" s="228" t="s">
        <v>164</v>
      </c>
      <c r="W36" s="228"/>
      <c r="X36" s="228"/>
      <c r="Y36" s="228"/>
      <c r="Z36" s="234" t="s">
        <v>165</v>
      </c>
      <c r="AA36" s="234"/>
      <c r="AB36" s="234"/>
      <c r="AC36" s="235"/>
    </row>
    <row r="37" spans="1:29" ht="135" hidden="1" customHeight="1">
      <c r="A37" s="227" t="s">
        <v>247</v>
      </c>
      <c r="B37" s="228">
        <v>1687365</v>
      </c>
      <c r="C37" s="229" t="s">
        <v>125</v>
      </c>
      <c r="D37" s="228" t="s">
        <v>32</v>
      </c>
      <c r="E37" s="228" t="s">
        <v>150</v>
      </c>
      <c r="F37" s="228" t="s">
        <v>43</v>
      </c>
      <c r="G37" s="228" t="s">
        <v>151</v>
      </c>
      <c r="H37" s="228" t="s">
        <v>175</v>
      </c>
      <c r="I37" s="230" t="s">
        <v>248</v>
      </c>
      <c r="J37" s="228" t="s">
        <v>175</v>
      </c>
      <c r="K37" s="230" t="s">
        <v>249</v>
      </c>
      <c r="L37" s="228" t="s">
        <v>41</v>
      </c>
      <c r="M37" s="231" t="s">
        <v>156</v>
      </c>
      <c r="N37" s="231" t="s">
        <v>157</v>
      </c>
      <c r="O37" s="231" t="s">
        <v>158</v>
      </c>
      <c r="P37" s="231" t="s">
        <v>159</v>
      </c>
      <c r="Q37" s="231" t="s">
        <v>160</v>
      </c>
      <c r="R37" s="231" t="s">
        <v>161</v>
      </c>
      <c r="S37" s="231" t="s">
        <v>162</v>
      </c>
      <c r="T37" s="232" t="s">
        <v>163</v>
      </c>
      <c r="U37" s="233" t="s">
        <v>163</v>
      </c>
      <c r="V37" s="228" t="s">
        <v>164</v>
      </c>
      <c r="W37" s="228"/>
      <c r="X37" s="228"/>
      <c r="Y37" s="228"/>
      <c r="Z37" s="234" t="s">
        <v>165</v>
      </c>
      <c r="AA37" s="234"/>
      <c r="AB37" s="234"/>
      <c r="AC37" s="235"/>
    </row>
    <row r="38" spans="1:29" ht="135" hidden="1" customHeight="1">
      <c r="A38" s="227" t="s">
        <v>250</v>
      </c>
      <c r="B38" s="228">
        <v>1687365</v>
      </c>
      <c r="C38" s="229" t="s">
        <v>125</v>
      </c>
      <c r="D38" s="228" t="s">
        <v>32</v>
      </c>
      <c r="E38" s="228" t="s">
        <v>150</v>
      </c>
      <c r="F38" s="228" t="s">
        <v>43</v>
      </c>
      <c r="G38" s="228" t="s">
        <v>151</v>
      </c>
      <c r="H38" s="228" t="s">
        <v>175</v>
      </c>
      <c r="I38" s="230" t="s">
        <v>251</v>
      </c>
      <c r="J38" s="228" t="s">
        <v>175</v>
      </c>
      <c r="K38" s="230" t="s">
        <v>252</v>
      </c>
      <c r="L38" s="228" t="s">
        <v>41</v>
      </c>
      <c r="M38" s="231" t="s">
        <v>156</v>
      </c>
      <c r="N38" s="231" t="s">
        <v>157</v>
      </c>
      <c r="O38" s="231" t="s">
        <v>158</v>
      </c>
      <c r="P38" s="231" t="s">
        <v>159</v>
      </c>
      <c r="Q38" s="231" t="s">
        <v>160</v>
      </c>
      <c r="R38" s="231" t="s">
        <v>161</v>
      </c>
      <c r="S38" s="231" t="s">
        <v>162</v>
      </c>
      <c r="T38" s="232" t="s">
        <v>163</v>
      </c>
      <c r="U38" s="233" t="s">
        <v>163</v>
      </c>
      <c r="V38" s="228" t="s">
        <v>164</v>
      </c>
      <c r="W38" s="228"/>
      <c r="X38" s="228"/>
      <c r="Y38" s="228"/>
      <c r="Z38" s="234" t="s">
        <v>165</v>
      </c>
      <c r="AA38" s="234"/>
      <c r="AB38" s="234"/>
      <c r="AC38" s="235"/>
    </row>
    <row r="39" spans="1:29" ht="135" hidden="1" customHeight="1">
      <c r="A39" s="227" t="s">
        <v>253</v>
      </c>
      <c r="B39" s="228">
        <v>1687365</v>
      </c>
      <c r="C39" s="229" t="s">
        <v>125</v>
      </c>
      <c r="D39" s="228" t="s">
        <v>32</v>
      </c>
      <c r="E39" s="228" t="s">
        <v>150</v>
      </c>
      <c r="F39" s="228" t="s">
        <v>43</v>
      </c>
      <c r="G39" s="228" t="s">
        <v>151</v>
      </c>
      <c r="H39" s="228" t="s">
        <v>152</v>
      </c>
      <c r="I39" s="230" t="s">
        <v>254</v>
      </c>
      <c r="J39" s="228" t="s">
        <v>152</v>
      </c>
      <c r="K39" s="230" t="s">
        <v>255</v>
      </c>
      <c r="L39" s="228" t="s">
        <v>41</v>
      </c>
      <c r="M39" s="231" t="s">
        <v>156</v>
      </c>
      <c r="N39" s="231" t="s">
        <v>157</v>
      </c>
      <c r="O39" s="231" t="s">
        <v>158</v>
      </c>
      <c r="P39" s="231" t="s">
        <v>159</v>
      </c>
      <c r="Q39" s="231" t="s">
        <v>160</v>
      </c>
      <c r="R39" s="231" t="s">
        <v>161</v>
      </c>
      <c r="S39" s="231" t="s">
        <v>162</v>
      </c>
      <c r="T39" s="232" t="s">
        <v>163</v>
      </c>
      <c r="U39" s="233" t="s">
        <v>163</v>
      </c>
      <c r="V39" s="228" t="s">
        <v>164</v>
      </c>
      <c r="W39" s="228"/>
      <c r="X39" s="228"/>
      <c r="Y39" s="228"/>
      <c r="Z39" s="234" t="s">
        <v>165</v>
      </c>
      <c r="AA39" s="234"/>
      <c r="AB39" s="234"/>
      <c r="AC39" s="235"/>
    </row>
    <row r="40" spans="1:29" ht="135" hidden="1" customHeight="1">
      <c r="A40" s="227" t="s">
        <v>256</v>
      </c>
      <c r="B40" s="228">
        <v>1687365</v>
      </c>
      <c r="C40" s="229" t="s">
        <v>125</v>
      </c>
      <c r="D40" s="228" t="s">
        <v>32</v>
      </c>
      <c r="E40" s="228" t="s">
        <v>150</v>
      </c>
      <c r="F40" s="228" t="s">
        <v>43</v>
      </c>
      <c r="G40" s="228" t="s">
        <v>151</v>
      </c>
      <c r="H40" s="228" t="s">
        <v>187</v>
      </c>
      <c r="I40" s="230" t="s">
        <v>257</v>
      </c>
      <c r="J40" s="228" t="s">
        <v>187</v>
      </c>
      <c r="K40" s="230" t="s">
        <v>258</v>
      </c>
      <c r="L40" s="228" t="s">
        <v>41</v>
      </c>
      <c r="M40" s="231" t="s">
        <v>156</v>
      </c>
      <c r="N40" s="231" t="s">
        <v>157</v>
      </c>
      <c r="O40" s="231" t="s">
        <v>158</v>
      </c>
      <c r="P40" s="231" t="s">
        <v>159</v>
      </c>
      <c r="Q40" s="231" t="s">
        <v>160</v>
      </c>
      <c r="R40" s="231" t="s">
        <v>161</v>
      </c>
      <c r="S40" s="231" t="s">
        <v>162</v>
      </c>
      <c r="T40" s="232" t="s">
        <v>163</v>
      </c>
      <c r="U40" s="233" t="s">
        <v>163</v>
      </c>
      <c r="V40" s="228" t="s">
        <v>164</v>
      </c>
      <c r="W40" s="228"/>
      <c r="X40" s="228"/>
      <c r="Y40" s="228"/>
      <c r="Z40" s="234" t="s">
        <v>165</v>
      </c>
      <c r="AA40" s="234"/>
      <c r="AB40" s="234"/>
      <c r="AC40" s="235"/>
    </row>
    <row r="41" spans="1:29" ht="135" hidden="1" customHeight="1">
      <c r="A41" s="227" t="s">
        <v>259</v>
      </c>
      <c r="B41" s="228">
        <v>1687365</v>
      </c>
      <c r="C41" s="229" t="s">
        <v>125</v>
      </c>
      <c r="D41" s="228" t="s">
        <v>32</v>
      </c>
      <c r="E41" s="228" t="s">
        <v>150</v>
      </c>
      <c r="F41" s="228" t="s">
        <v>43</v>
      </c>
      <c r="G41" s="228" t="s">
        <v>151</v>
      </c>
      <c r="H41" s="228" t="s">
        <v>194</v>
      </c>
      <c r="I41" s="230" t="s">
        <v>260</v>
      </c>
      <c r="J41" s="228" t="s">
        <v>194</v>
      </c>
      <c r="K41" s="230" t="s">
        <v>261</v>
      </c>
      <c r="L41" s="228" t="s">
        <v>41</v>
      </c>
      <c r="M41" s="231" t="s">
        <v>156</v>
      </c>
      <c r="N41" s="231" t="s">
        <v>157</v>
      </c>
      <c r="O41" s="231" t="s">
        <v>158</v>
      </c>
      <c r="P41" s="231" t="s">
        <v>159</v>
      </c>
      <c r="Q41" s="231" t="s">
        <v>160</v>
      </c>
      <c r="R41" s="231" t="s">
        <v>161</v>
      </c>
      <c r="S41" s="231" t="s">
        <v>162</v>
      </c>
      <c r="T41" s="232" t="s">
        <v>163</v>
      </c>
      <c r="U41" s="233" t="s">
        <v>163</v>
      </c>
      <c r="V41" s="228" t="s">
        <v>164</v>
      </c>
      <c r="W41" s="228"/>
      <c r="X41" s="228"/>
      <c r="Y41" s="228"/>
      <c r="Z41" s="234" t="s">
        <v>165</v>
      </c>
      <c r="AA41" s="234"/>
      <c r="AB41" s="234"/>
      <c r="AC41" s="235"/>
    </row>
    <row r="42" spans="1:29" ht="135" hidden="1" customHeight="1">
      <c r="A42" s="227" t="s">
        <v>262</v>
      </c>
      <c r="B42" s="228">
        <v>1687365</v>
      </c>
      <c r="C42" s="229" t="s">
        <v>125</v>
      </c>
      <c r="D42" s="228" t="s">
        <v>32</v>
      </c>
      <c r="E42" s="228" t="s">
        <v>150</v>
      </c>
      <c r="F42" s="228" t="s">
        <v>43</v>
      </c>
      <c r="G42" s="228" t="s">
        <v>151</v>
      </c>
      <c r="H42" s="228" t="s">
        <v>152</v>
      </c>
      <c r="I42" s="230" t="s">
        <v>263</v>
      </c>
      <c r="J42" s="228" t="s">
        <v>152</v>
      </c>
      <c r="K42" s="230" t="s">
        <v>264</v>
      </c>
      <c r="L42" s="228" t="s">
        <v>41</v>
      </c>
      <c r="M42" s="231" t="s">
        <v>156</v>
      </c>
      <c r="N42" s="231" t="s">
        <v>157</v>
      </c>
      <c r="O42" s="231" t="s">
        <v>158</v>
      </c>
      <c r="P42" s="231" t="s">
        <v>159</v>
      </c>
      <c r="Q42" s="231" t="s">
        <v>160</v>
      </c>
      <c r="R42" s="231" t="s">
        <v>161</v>
      </c>
      <c r="S42" s="231" t="s">
        <v>162</v>
      </c>
      <c r="T42" s="232" t="s">
        <v>163</v>
      </c>
      <c r="U42" s="233" t="s">
        <v>163</v>
      </c>
      <c r="V42" s="228" t="s">
        <v>164</v>
      </c>
      <c r="W42" s="228"/>
      <c r="X42" s="228"/>
      <c r="Y42" s="228"/>
      <c r="Z42" s="234" t="s">
        <v>165</v>
      </c>
      <c r="AA42" s="234"/>
      <c r="AB42" s="234"/>
      <c r="AC42" s="235"/>
    </row>
    <row r="43" spans="1:29" ht="135" hidden="1" customHeight="1">
      <c r="A43" s="227" t="s">
        <v>265</v>
      </c>
      <c r="B43" s="228">
        <v>1687365</v>
      </c>
      <c r="C43" s="229" t="s">
        <v>125</v>
      </c>
      <c r="D43" s="228" t="s">
        <v>32</v>
      </c>
      <c r="E43" s="228" t="s">
        <v>150</v>
      </c>
      <c r="F43" s="228" t="s">
        <v>43</v>
      </c>
      <c r="G43" s="228" t="s">
        <v>151</v>
      </c>
      <c r="H43" s="228" t="s">
        <v>152</v>
      </c>
      <c r="I43" s="230" t="s">
        <v>266</v>
      </c>
      <c r="J43" s="228" t="s">
        <v>152</v>
      </c>
      <c r="K43" s="230" t="s">
        <v>267</v>
      </c>
      <c r="L43" s="228" t="s">
        <v>41</v>
      </c>
      <c r="M43" s="231" t="s">
        <v>156</v>
      </c>
      <c r="N43" s="231" t="s">
        <v>157</v>
      </c>
      <c r="O43" s="231" t="s">
        <v>158</v>
      </c>
      <c r="P43" s="231" t="s">
        <v>159</v>
      </c>
      <c r="Q43" s="231" t="s">
        <v>160</v>
      </c>
      <c r="R43" s="231" t="s">
        <v>161</v>
      </c>
      <c r="S43" s="231" t="s">
        <v>162</v>
      </c>
      <c r="T43" s="232" t="s">
        <v>163</v>
      </c>
      <c r="U43" s="233" t="s">
        <v>163</v>
      </c>
      <c r="V43" s="228" t="s">
        <v>164</v>
      </c>
      <c r="W43" s="228"/>
      <c r="X43" s="228"/>
      <c r="Y43" s="228"/>
      <c r="Z43" s="234" t="s">
        <v>165</v>
      </c>
      <c r="AA43" s="234"/>
      <c r="AB43" s="234"/>
      <c r="AC43" s="235"/>
    </row>
    <row r="44" spans="1:29" ht="135" hidden="1" customHeight="1">
      <c r="A44" s="227" t="s">
        <v>268</v>
      </c>
      <c r="B44" s="228">
        <v>1687365</v>
      </c>
      <c r="C44" s="229" t="s">
        <v>125</v>
      </c>
      <c r="D44" s="228" t="s">
        <v>32</v>
      </c>
      <c r="E44" s="228" t="s">
        <v>150</v>
      </c>
      <c r="F44" s="228" t="s">
        <v>43</v>
      </c>
      <c r="G44" s="228" t="s">
        <v>151</v>
      </c>
      <c r="H44" s="228" t="s">
        <v>152</v>
      </c>
      <c r="I44" s="230" t="s">
        <v>269</v>
      </c>
      <c r="J44" s="228" t="s">
        <v>152</v>
      </c>
      <c r="K44" s="230" t="s">
        <v>270</v>
      </c>
      <c r="L44" s="228" t="s">
        <v>41</v>
      </c>
      <c r="M44" s="231" t="s">
        <v>156</v>
      </c>
      <c r="N44" s="231" t="s">
        <v>157</v>
      </c>
      <c r="O44" s="231" t="s">
        <v>158</v>
      </c>
      <c r="P44" s="231" t="s">
        <v>159</v>
      </c>
      <c r="Q44" s="231" t="s">
        <v>160</v>
      </c>
      <c r="R44" s="231" t="s">
        <v>161</v>
      </c>
      <c r="S44" s="231" t="s">
        <v>162</v>
      </c>
      <c r="T44" s="232" t="s">
        <v>163</v>
      </c>
      <c r="U44" s="233" t="s">
        <v>163</v>
      </c>
      <c r="V44" s="228" t="s">
        <v>164</v>
      </c>
      <c r="W44" s="228"/>
      <c r="X44" s="228"/>
      <c r="Y44" s="228"/>
      <c r="Z44" s="234" t="s">
        <v>165</v>
      </c>
      <c r="AA44" s="234"/>
      <c r="AB44" s="234"/>
      <c r="AC44" s="235"/>
    </row>
    <row r="45" spans="1:29" ht="135" hidden="1" customHeight="1">
      <c r="A45" s="227" t="s">
        <v>271</v>
      </c>
      <c r="B45" s="228">
        <v>1687365</v>
      </c>
      <c r="C45" s="229" t="s">
        <v>125</v>
      </c>
      <c r="D45" s="228" t="s">
        <v>32</v>
      </c>
      <c r="E45" s="228" t="s">
        <v>150</v>
      </c>
      <c r="F45" s="228" t="s">
        <v>43</v>
      </c>
      <c r="G45" s="228" t="s">
        <v>151</v>
      </c>
      <c r="H45" s="228" t="s">
        <v>167</v>
      </c>
      <c r="I45" s="230" t="s">
        <v>272</v>
      </c>
      <c r="J45" s="228" t="s">
        <v>167</v>
      </c>
      <c r="K45" s="230" t="s">
        <v>273</v>
      </c>
      <c r="L45" s="228" t="s">
        <v>41</v>
      </c>
      <c r="M45" s="231" t="s">
        <v>156</v>
      </c>
      <c r="N45" s="231" t="s">
        <v>157</v>
      </c>
      <c r="O45" s="231" t="s">
        <v>158</v>
      </c>
      <c r="P45" s="231" t="s">
        <v>159</v>
      </c>
      <c r="Q45" s="231" t="s">
        <v>160</v>
      </c>
      <c r="R45" s="231" t="s">
        <v>161</v>
      </c>
      <c r="S45" s="231" t="s">
        <v>162</v>
      </c>
      <c r="T45" s="232" t="s">
        <v>163</v>
      </c>
      <c r="U45" s="233" t="s">
        <v>163</v>
      </c>
      <c r="V45" s="228" t="s">
        <v>164</v>
      </c>
      <c r="W45" s="228"/>
      <c r="X45" s="228"/>
      <c r="Y45" s="228"/>
      <c r="Z45" s="234" t="s">
        <v>165</v>
      </c>
      <c r="AA45" s="234"/>
      <c r="AB45" s="234"/>
      <c r="AC45" s="235"/>
    </row>
    <row r="46" spans="1:29" ht="135" hidden="1" customHeight="1">
      <c r="A46" s="227" t="s">
        <v>274</v>
      </c>
      <c r="B46" s="228">
        <v>1687365</v>
      </c>
      <c r="C46" s="229" t="s">
        <v>125</v>
      </c>
      <c r="D46" s="228" t="s">
        <v>32</v>
      </c>
      <c r="E46" s="228" t="s">
        <v>150</v>
      </c>
      <c r="F46" s="228" t="s">
        <v>43</v>
      </c>
      <c r="G46" s="228" t="s">
        <v>151</v>
      </c>
      <c r="H46" s="228" t="s">
        <v>196</v>
      </c>
      <c r="I46" s="230" t="s">
        <v>275</v>
      </c>
      <c r="J46" s="228" t="s">
        <v>196</v>
      </c>
      <c r="K46" s="230" t="s">
        <v>276</v>
      </c>
      <c r="L46" s="228" t="s">
        <v>41</v>
      </c>
      <c r="M46" s="231" t="s">
        <v>156</v>
      </c>
      <c r="N46" s="231" t="s">
        <v>157</v>
      </c>
      <c r="O46" s="231" t="s">
        <v>158</v>
      </c>
      <c r="P46" s="231" t="s">
        <v>159</v>
      </c>
      <c r="Q46" s="231" t="s">
        <v>160</v>
      </c>
      <c r="R46" s="231" t="s">
        <v>161</v>
      </c>
      <c r="S46" s="231" t="s">
        <v>162</v>
      </c>
      <c r="T46" s="232" t="s">
        <v>163</v>
      </c>
      <c r="U46" s="233" t="s">
        <v>163</v>
      </c>
      <c r="V46" s="228" t="s">
        <v>164</v>
      </c>
      <c r="W46" s="228"/>
      <c r="X46" s="228"/>
      <c r="Y46" s="228"/>
      <c r="Z46" s="234" t="s">
        <v>165</v>
      </c>
      <c r="AA46" s="234"/>
      <c r="AB46" s="234"/>
      <c r="AC46" s="235"/>
    </row>
    <row r="47" spans="1:29" ht="135" hidden="1" customHeight="1">
      <c r="A47" s="227" t="s">
        <v>277</v>
      </c>
      <c r="B47" s="228">
        <v>1687365</v>
      </c>
      <c r="C47" s="229" t="s">
        <v>125</v>
      </c>
      <c r="D47" s="228" t="s">
        <v>32</v>
      </c>
      <c r="E47" s="228" t="s">
        <v>150</v>
      </c>
      <c r="F47" s="228" t="s">
        <v>43</v>
      </c>
      <c r="G47" s="228" t="s">
        <v>151</v>
      </c>
      <c r="H47" s="228" t="s">
        <v>194</v>
      </c>
      <c r="I47" s="230" t="s">
        <v>278</v>
      </c>
      <c r="J47" s="228" t="s">
        <v>194</v>
      </c>
      <c r="K47" s="230" t="s">
        <v>279</v>
      </c>
      <c r="L47" s="228" t="s">
        <v>41</v>
      </c>
      <c r="M47" s="231" t="s">
        <v>156</v>
      </c>
      <c r="N47" s="231" t="s">
        <v>157</v>
      </c>
      <c r="O47" s="231" t="s">
        <v>158</v>
      </c>
      <c r="P47" s="231" t="s">
        <v>159</v>
      </c>
      <c r="Q47" s="231" t="s">
        <v>160</v>
      </c>
      <c r="R47" s="231" t="s">
        <v>161</v>
      </c>
      <c r="S47" s="231" t="s">
        <v>162</v>
      </c>
      <c r="T47" s="232" t="s">
        <v>163</v>
      </c>
      <c r="U47" s="233" t="s">
        <v>163</v>
      </c>
      <c r="V47" s="228" t="s">
        <v>164</v>
      </c>
      <c r="W47" s="228"/>
      <c r="X47" s="228"/>
      <c r="Y47" s="228"/>
      <c r="Z47" s="234" t="s">
        <v>165</v>
      </c>
      <c r="AA47" s="234"/>
      <c r="AB47" s="234"/>
      <c r="AC47" s="235"/>
    </row>
    <row r="48" spans="1:29" ht="135" hidden="1" customHeight="1">
      <c r="A48" s="227" t="s">
        <v>280</v>
      </c>
      <c r="B48" s="228">
        <v>1687365</v>
      </c>
      <c r="C48" s="229" t="s">
        <v>125</v>
      </c>
      <c r="D48" s="228" t="s">
        <v>32</v>
      </c>
      <c r="E48" s="228" t="s">
        <v>150</v>
      </c>
      <c r="F48" s="228" t="s">
        <v>43</v>
      </c>
      <c r="G48" s="228" t="s">
        <v>151</v>
      </c>
      <c r="H48" s="228" t="s">
        <v>187</v>
      </c>
      <c r="I48" s="230" t="s">
        <v>281</v>
      </c>
      <c r="J48" s="228" t="s">
        <v>187</v>
      </c>
      <c r="K48" s="230" t="s">
        <v>282</v>
      </c>
      <c r="L48" s="228" t="s">
        <v>41</v>
      </c>
      <c r="M48" s="231" t="s">
        <v>156</v>
      </c>
      <c r="N48" s="231" t="s">
        <v>157</v>
      </c>
      <c r="O48" s="231" t="s">
        <v>158</v>
      </c>
      <c r="P48" s="231" t="s">
        <v>159</v>
      </c>
      <c r="Q48" s="231" t="s">
        <v>160</v>
      </c>
      <c r="R48" s="231" t="s">
        <v>161</v>
      </c>
      <c r="S48" s="231" t="s">
        <v>162</v>
      </c>
      <c r="T48" s="232" t="s">
        <v>163</v>
      </c>
      <c r="U48" s="233" t="s">
        <v>163</v>
      </c>
      <c r="V48" s="228" t="s">
        <v>164</v>
      </c>
      <c r="W48" s="228"/>
      <c r="X48" s="228"/>
      <c r="Y48" s="228"/>
      <c r="Z48" s="234" t="s">
        <v>165</v>
      </c>
      <c r="AA48" s="234"/>
      <c r="AB48" s="234"/>
      <c r="AC48" s="235"/>
    </row>
    <row r="49" spans="1:29" ht="135" hidden="1" customHeight="1">
      <c r="A49" s="227" t="s">
        <v>283</v>
      </c>
      <c r="B49" s="228">
        <v>1687365</v>
      </c>
      <c r="C49" s="229" t="s">
        <v>125</v>
      </c>
      <c r="D49" s="228" t="s">
        <v>32</v>
      </c>
      <c r="E49" s="228" t="s">
        <v>150</v>
      </c>
      <c r="F49" s="228" t="s">
        <v>43</v>
      </c>
      <c r="G49" s="228" t="s">
        <v>151</v>
      </c>
      <c r="H49" s="228" t="s">
        <v>167</v>
      </c>
      <c r="I49" s="230" t="s">
        <v>284</v>
      </c>
      <c r="J49" s="228" t="s">
        <v>167</v>
      </c>
      <c r="K49" s="230" t="s">
        <v>285</v>
      </c>
      <c r="L49" s="228" t="s">
        <v>41</v>
      </c>
      <c r="M49" s="231" t="s">
        <v>156</v>
      </c>
      <c r="N49" s="231" t="s">
        <v>157</v>
      </c>
      <c r="O49" s="231" t="s">
        <v>158</v>
      </c>
      <c r="P49" s="231" t="s">
        <v>159</v>
      </c>
      <c r="Q49" s="231" t="s">
        <v>160</v>
      </c>
      <c r="R49" s="231" t="s">
        <v>161</v>
      </c>
      <c r="S49" s="231" t="s">
        <v>162</v>
      </c>
      <c r="T49" s="232" t="s">
        <v>163</v>
      </c>
      <c r="U49" s="233" t="s">
        <v>163</v>
      </c>
      <c r="V49" s="228" t="s">
        <v>164</v>
      </c>
      <c r="W49" s="228"/>
      <c r="X49" s="228"/>
      <c r="Y49" s="228"/>
      <c r="Z49" s="234" t="s">
        <v>165</v>
      </c>
      <c r="AA49" s="234"/>
      <c r="AB49" s="234"/>
      <c r="AC49" s="235"/>
    </row>
    <row r="50" spans="1:29" ht="135" hidden="1" customHeight="1">
      <c r="A50" s="227" t="s">
        <v>286</v>
      </c>
      <c r="B50" s="228">
        <v>1687365</v>
      </c>
      <c r="C50" s="229" t="s">
        <v>125</v>
      </c>
      <c r="D50" s="228" t="s">
        <v>32</v>
      </c>
      <c r="E50" s="228" t="s">
        <v>150</v>
      </c>
      <c r="F50" s="228" t="s">
        <v>43</v>
      </c>
      <c r="G50" s="228" t="s">
        <v>151</v>
      </c>
      <c r="H50" s="228" t="s">
        <v>152</v>
      </c>
      <c r="I50" s="230" t="s">
        <v>287</v>
      </c>
      <c r="J50" s="228" t="s">
        <v>152</v>
      </c>
      <c r="K50" s="230" t="s">
        <v>288</v>
      </c>
      <c r="L50" s="228" t="s">
        <v>41</v>
      </c>
      <c r="M50" s="231" t="s">
        <v>156</v>
      </c>
      <c r="N50" s="231" t="s">
        <v>157</v>
      </c>
      <c r="O50" s="231" t="s">
        <v>158</v>
      </c>
      <c r="P50" s="231" t="s">
        <v>159</v>
      </c>
      <c r="Q50" s="231" t="s">
        <v>160</v>
      </c>
      <c r="R50" s="231" t="s">
        <v>161</v>
      </c>
      <c r="S50" s="231" t="s">
        <v>162</v>
      </c>
      <c r="T50" s="232" t="s">
        <v>163</v>
      </c>
      <c r="U50" s="233" t="s">
        <v>163</v>
      </c>
      <c r="V50" s="228" t="s">
        <v>164</v>
      </c>
      <c r="W50" s="228"/>
      <c r="X50" s="228"/>
      <c r="Y50" s="228"/>
      <c r="Z50" s="234" t="s">
        <v>165</v>
      </c>
      <c r="AA50" s="234"/>
      <c r="AB50" s="234"/>
      <c r="AC50" s="235"/>
    </row>
    <row r="51" spans="1:29" ht="135" hidden="1" customHeight="1">
      <c r="A51" s="227" t="s">
        <v>289</v>
      </c>
      <c r="B51" s="228">
        <v>1687365</v>
      </c>
      <c r="C51" s="229" t="s">
        <v>125</v>
      </c>
      <c r="D51" s="228" t="s">
        <v>32</v>
      </c>
      <c r="E51" s="228" t="s">
        <v>150</v>
      </c>
      <c r="F51" s="228" t="s">
        <v>43</v>
      </c>
      <c r="G51" s="228" t="s">
        <v>151</v>
      </c>
      <c r="H51" s="228" t="s">
        <v>196</v>
      </c>
      <c r="I51" s="230" t="s">
        <v>205</v>
      </c>
      <c r="J51" s="228" t="s">
        <v>196</v>
      </c>
      <c r="K51" s="230" t="s">
        <v>257</v>
      </c>
      <c r="L51" s="228" t="s">
        <v>41</v>
      </c>
      <c r="M51" s="231" t="s">
        <v>156</v>
      </c>
      <c r="N51" s="231" t="s">
        <v>157</v>
      </c>
      <c r="O51" s="231" t="s">
        <v>158</v>
      </c>
      <c r="P51" s="231" t="s">
        <v>159</v>
      </c>
      <c r="Q51" s="231" t="s">
        <v>160</v>
      </c>
      <c r="R51" s="231" t="s">
        <v>161</v>
      </c>
      <c r="S51" s="231" t="s">
        <v>162</v>
      </c>
      <c r="T51" s="232" t="s">
        <v>163</v>
      </c>
      <c r="U51" s="233" t="s">
        <v>163</v>
      </c>
      <c r="V51" s="228" t="s">
        <v>164</v>
      </c>
      <c r="W51" s="228"/>
      <c r="X51" s="228"/>
      <c r="Y51" s="228"/>
      <c r="Z51" s="234" t="s">
        <v>165</v>
      </c>
      <c r="AA51" s="234"/>
      <c r="AB51" s="234"/>
      <c r="AC51" s="235"/>
    </row>
    <row r="52" spans="1:29" ht="135" hidden="1" customHeight="1">
      <c r="A52" s="227" t="s">
        <v>290</v>
      </c>
      <c r="B52" s="228">
        <v>1687365</v>
      </c>
      <c r="C52" s="229" t="s">
        <v>125</v>
      </c>
      <c r="D52" s="228" t="s">
        <v>32</v>
      </c>
      <c r="E52" s="228" t="s">
        <v>150</v>
      </c>
      <c r="F52" s="228" t="s">
        <v>43</v>
      </c>
      <c r="G52" s="228" t="s">
        <v>151</v>
      </c>
      <c r="H52" s="228" t="s">
        <v>187</v>
      </c>
      <c r="I52" s="230" t="s">
        <v>291</v>
      </c>
      <c r="J52" s="228" t="s">
        <v>187</v>
      </c>
      <c r="K52" s="230" t="s">
        <v>292</v>
      </c>
      <c r="L52" s="228" t="s">
        <v>41</v>
      </c>
      <c r="M52" s="231" t="s">
        <v>156</v>
      </c>
      <c r="N52" s="231" t="s">
        <v>157</v>
      </c>
      <c r="O52" s="231" t="s">
        <v>158</v>
      </c>
      <c r="P52" s="231" t="s">
        <v>159</v>
      </c>
      <c r="Q52" s="231" t="s">
        <v>160</v>
      </c>
      <c r="R52" s="231" t="s">
        <v>161</v>
      </c>
      <c r="S52" s="231" t="s">
        <v>162</v>
      </c>
      <c r="T52" s="232" t="s">
        <v>163</v>
      </c>
      <c r="U52" s="233" t="s">
        <v>163</v>
      </c>
      <c r="V52" s="228" t="s">
        <v>164</v>
      </c>
      <c r="W52" s="228"/>
      <c r="X52" s="228"/>
      <c r="Y52" s="228"/>
      <c r="Z52" s="234" t="s">
        <v>165</v>
      </c>
      <c r="AA52" s="234"/>
      <c r="AB52" s="234"/>
      <c r="AC52" s="235"/>
    </row>
    <row r="53" spans="1:29" ht="135" hidden="1" customHeight="1">
      <c r="A53" s="227" t="s">
        <v>293</v>
      </c>
      <c r="B53" s="228">
        <v>1687365</v>
      </c>
      <c r="C53" s="229" t="s">
        <v>125</v>
      </c>
      <c r="D53" s="228" t="s">
        <v>32</v>
      </c>
      <c r="E53" s="228" t="s">
        <v>150</v>
      </c>
      <c r="F53" s="228" t="s">
        <v>43</v>
      </c>
      <c r="G53" s="228" t="s">
        <v>151</v>
      </c>
      <c r="H53" s="228" t="s">
        <v>152</v>
      </c>
      <c r="I53" s="230" t="s">
        <v>294</v>
      </c>
      <c r="J53" s="228" t="s">
        <v>152</v>
      </c>
      <c r="K53" s="230" t="s">
        <v>295</v>
      </c>
      <c r="L53" s="228" t="s">
        <v>41</v>
      </c>
      <c r="M53" s="231" t="s">
        <v>156</v>
      </c>
      <c r="N53" s="231" t="s">
        <v>157</v>
      </c>
      <c r="O53" s="231" t="s">
        <v>158</v>
      </c>
      <c r="P53" s="231" t="s">
        <v>159</v>
      </c>
      <c r="Q53" s="231" t="s">
        <v>160</v>
      </c>
      <c r="R53" s="231" t="s">
        <v>161</v>
      </c>
      <c r="S53" s="231" t="s">
        <v>162</v>
      </c>
      <c r="T53" s="232" t="s">
        <v>163</v>
      </c>
      <c r="U53" s="233" t="s">
        <v>163</v>
      </c>
      <c r="V53" s="228" t="s">
        <v>164</v>
      </c>
      <c r="W53" s="228"/>
      <c r="X53" s="228"/>
      <c r="Y53" s="228"/>
      <c r="Z53" s="234" t="s">
        <v>165</v>
      </c>
      <c r="AA53" s="234"/>
      <c r="AB53" s="234"/>
      <c r="AC53" s="235"/>
    </row>
    <row r="54" spans="1:29" ht="135" hidden="1" customHeight="1">
      <c r="A54" s="227" t="s">
        <v>296</v>
      </c>
      <c r="B54" s="228">
        <v>1687365</v>
      </c>
      <c r="C54" s="229" t="s">
        <v>125</v>
      </c>
      <c r="D54" s="228" t="s">
        <v>32</v>
      </c>
      <c r="E54" s="228" t="s">
        <v>150</v>
      </c>
      <c r="F54" s="228" t="s">
        <v>43</v>
      </c>
      <c r="G54" s="228" t="s">
        <v>151</v>
      </c>
      <c r="H54" s="228" t="s">
        <v>169</v>
      </c>
      <c r="I54" s="230" t="s">
        <v>297</v>
      </c>
      <c r="J54" s="228" t="s">
        <v>169</v>
      </c>
      <c r="K54" s="230" t="s">
        <v>298</v>
      </c>
      <c r="L54" s="228" t="s">
        <v>41</v>
      </c>
      <c r="M54" s="231" t="s">
        <v>156</v>
      </c>
      <c r="N54" s="231" t="s">
        <v>157</v>
      </c>
      <c r="O54" s="231" t="s">
        <v>158</v>
      </c>
      <c r="P54" s="231" t="s">
        <v>159</v>
      </c>
      <c r="Q54" s="231" t="s">
        <v>160</v>
      </c>
      <c r="R54" s="231" t="s">
        <v>161</v>
      </c>
      <c r="S54" s="231" t="s">
        <v>162</v>
      </c>
      <c r="T54" s="232" t="s">
        <v>163</v>
      </c>
      <c r="U54" s="233" t="s">
        <v>163</v>
      </c>
      <c r="V54" s="228" t="s">
        <v>164</v>
      </c>
      <c r="W54" s="228"/>
      <c r="X54" s="228"/>
      <c r="Y54" s="228"/>
      <c r="Z54" s="234" t="s">
        <v>165</v>
      </c>
      <c r="AA54" s="234"/>
      <c r="AB54" s="234"/>
      <c r="AC54" s="235"/>
    </row>
    <row r="55" spans="1:29" ht="135" hidden="1" customHeight="1">
      <c r="A55" s="227" t="s">
        <v>299</v>
      </c>
      <c r="B55" s="228">
        <v>1687365</v>
      </c>
      <c r="C55" s="229" t="s">
        <v>125</v>
      </c>
      <c r="D55" s="228" t="s">
        <v>32</v>
      </c>
      <c r="E55" s="228" t="s">
        <v>150</v>
      </c>
      <c r="F55" s="228" t="s">
        <v>43</v>
      </c>
      <c r="G55" s="228" t="s">
        <v>151</v>
      </c>
      <c r="H55" s="228" t="s">
        <v>152</v>
      </c>
      <c r="I55" s="230" t="s">
        <v>300</v>
      </c>
      <c r="J55" s="228" t="s">
        <v>152</v>
      </c>
      <c r="K55" s="230" t="s">
        <v>301</v>
      </c>
      <c r="L55" s="228" t="s">
        <v>41</v>
      </c>
      <c r="M55" s="231" t="s">
        <v>156</v>
      </c>
      <c r="N55" s="231" t="s">
        <v>157</v>
      </c>
      <c r="O55" s="231" t="s">
        <v>158</v>
      </c>
      <c r="P55" s="231" t="s">
        <v>159</v>
      </c>
      <c r="Q55" s="231" t="s">
        <v>160</v>
      </c>
      <c r="R55" s="231" t="s">
        <v>161</v>
      </c>
      <c r="S55" s="231" t="s">
        <v>162</v>
      </c>
      <c r="T55" s="232" t="s">
        <v>163</v>
      </c>
      <c r="U55" s="233" t="s">
        <v>163</v>
      </c>
      <c r="V55" s="228" t="s">
        <v>164</v>
      </c>
      <c r="W55" s="228"/>
      <c r="X55" s="228"/>
      <c r="Y55" s="228"/>
      <c r="Z55" s="234" t="s">
        <v>165</v>
      </c>
      <c r="AA55" s="234"/>
      <c r="AB55" s="234"/>
      <c r="AC55" s="235"/>
    </row>
    <row r="56" spans="1:29" ht="135" hidden="1" customHeight="1">
      <c r="A56" s="227" t="s">
        <v>302</v>
      </c>
      <c r="B56" s="228">
        <v>1687365</v>
      </c>
      <c r="C56" s="229" t="s">
        <v>125</v>
      </c>
      <c r="D56" s="228" t="s">
        <v>32</v>
      </c>
      <c r="E56" s="228" t="s">
        <v>150</v>
      </c>
      <c r="F56" s="228" t="s">
        <v>43</v>
      </c>
      <c r="G56" s="228" t="s">
        <v>151</v>
      </c>
      <c r="H56" s="228" t="s">
        <v>175</v>
      </c>
      <c r="I56" s="230" t="s">
        <v>303</v>
      </c>
      <c r="J56" s="228" t="s">
        <v>175</v>
      </c>
      <c r="K56" s="230" t="s">
        <v>304</v>
      </c>
      <c r="L56" s="228" t="s">
        <v>41</v>
      </c>
      <c r="M56" s="231" t="s">
        <v>156</v>
      </c>
      <c r="N56" s="231" t="s">
        <v>157</v>
      </c>
      <c r="O56" s="231" t="s">
        <v>158</v>
      </c>
      <c r="P56" s="231" t="s">
        <v>159</v>
      </c>
      <c r="Q56" s="231" t="s">
        <v>160</v>
      </c>
      <c r="R56" s="231" t="s">
        <v>161</v>
      </c>
      <c r="S56" s="231" t="s">
        <v>162</v>
      </c>
      <c r="T56" s="232" t="s">
        <v>163</v>
      </c>
      <c r="U56" s="233" t="s">
        <v>163</v>
      </c>
      <c r="V56" s="228" t="s">
        <v>164</v>
      </c>
      <c r="W56" s="228"/>
      <c r="X56" s="228"/>
      <c r="Y56" s="228"/>
      <c r="Z56" s="234" t="s">
        <v>165</v>
      </c>
      <c r="AA56" s="234"/>
      <c r="AB56" s="234"/>
      <c r="AC56" s="235"/>
    </row>
    <row r="57" spans="1:29" ht="135" hidden="1" customHeight="1">
      <c r="A57" s="227" t="s">
        <v>305</v>
      </c>
      <c r="B57" s="228">
        <v>1687365</v>
      </c>
      <c r="C57" s="229" t="s">
        <v>125</v>
      </c>
      <c r="D57" s="228" t="s">
        <v>32</v>
      </c>
      <c r="E57" s="228" t="s">
        <v>150</v>
      </c>
      <c r="F57" s="228" t="s">
        <v>43</v>
      </c>
      <c r="G57" s="228" t="s">
        <v>151</v>
      </c>
      <c r="H57" s="228" t="s">
        <v>169</v>
      </c>
      <c r="I57" s="230" t="s">
        <v>306</v>
      </c>
      <c r="J57" s="228" t="s">
        <v>169</v>
      </c>
      <c r="K57" s="230" t="s">
        <v>307</v>
      </c>
      <c r="L57" s="228" t="s">
        <v>41</v>
      </c>
      <c r="M57" s="231" t="s">
        <v>156</v>
      </c>
      <c r="N57" s="231" t="s">
        <v>157</v>
      </c>
      <c r="O57" s="231" t="s">
        <v>158</v>
      </c>
      <c r="P57" s="231" t="s">
        <v>159</v>
      </c>
      <c r="Q57" s="231" t="s">
        <v>160</v>
      </c>
      <c r="R57" s="231" t="s">
        <v>161</v>
      </c>
      <c r="S57" s="231" t="s">
        <v>162</v>
      </c>
      <c r="T57" s="232" t="s">
        <v>163</v>
      </c>
      <c r="U57" s="233" t="s">
        <v>163</v>
      </c>
      <c r="V57" s="228" t="s">
        <v>164</v>
      </c>
      <c r="W57" s="228"/>
      <c r="X57" s="228"/>
      <c r="Y57" s="228"/>
      <c r="Z57" s="234" t="s">
        <v>165</v>
      </c>
      <c r="AA57" s="234"/>
      <c r="AB57" s="234"/>
      <c r="AC57" s="235"/>
    </row>
    <row r="58" spans="1:29" ht="135" hidden="1" customHeight="1">
      <c r="A58" s="227" t="s">
        <v>308</v>
      </c>
      <c r="B58" s="228">
        <v>1687365</v>
      </c>
      <c r="C58" s="229" t="s">
        <v>125</v>
      </c>
      <c r="D58" s="228" t="s">
        <v>32</v>
      </c>
      <c r="E58" s="228" t="s">
        <v>150</v>
      </c>
      <c r="F58" s="228" t="s">
        <v>43</v>
      </c>
      <c r="G58" s="228" t="s">
        <v>151</v>
      </c>
      <c r="H58" s="228" t="s">
        <v>187</v>
      </c>
      <c r="I58" s="230" t="s">
        <v>223</v>
      </c>
      <c r="J58" s="228" t="s">
        <v>187</v>
      </c>
      <c r="K58" s="230" t="s">
        <v>222</v>
      </c>
      <c r="L58" s="228" t="s">
        <v>41</v>
      </c>
      <c r="M58" s="231" t="s">
        <v>156</v>
      </c>
      <c r="N58" s="231" t="s">
        <v>157</v>
      </c>
      <c r="O58" s="231" t="s">
        <v>158</v>
      </c>
      <c r="P58" s="231" t="s">
        <v>159</v>
      </c>
      <c r="Q58" s="231" t="s">
        <v>160</v>
      </c>
      <c r="R58" s="231" t="s">
        <v>161</v>
      </c>
      <c r="S58" s="231" t="s">
        <v>162</v>
      </c>
      <c r="T58" s="232" t="s">
        <v>163</v>
      </c>
      <c r="U58" s="233" t="s">
        <v>163</v>
      </c>
      <c r="V58" s="228" t="s">
        <v>164</v>
      </c>
      <c r="W58" s="228"/>
      <c r="X58" s="228"/>
      <c r="Y58" s="228"/>
      <c r="Z58" s="234" t="s">
        <v>165</v>
      </c>
      <c r="AA58" s="234"/>
      <c r="AB58" s="234"/>
      <c r="AC58" s="235"/>
    </row>
    <row r="59" spans="1:29" ht="75" hidden="1" customHeight="1">
      <c r="A59" s="236" t="s">
        <v>309</v>
      </c>
      <c r="B59" s="237">
        <v>1687799</v>
      </c>
      <c r="C59" s="238" t="s">
        <v>125</v>
      </c>
      <c r="D59" s="237" t="s">
        <v>32</v>
      </c>
      <c r="E59" s="237" t="s">
        <v>310</v>
      </c>
      <c r="F59" s="237" t="s">
        <v>43</v>
      </c>
      <c r="G59" s="237" t="s">
        <v>151</v>
      </c>
      <c r="H59" s="237" t="s">
        <v>175</v>
      </c>
      <c r="I59" s="239" t="s">
        <v>311</v>
      </c>
      <c r="J59" s="237" t="s">
        <v>154</v>
      </c>
      <c r="K59" s="239" t="s">
        <v>312</v>
      </c>
      <c r="L59" s="237" t="s">
        <v>41</v>
      </c>
      <c r="M59" s="240" t="s">
        <v>313</v>
      </c>
      <c r="N59" s="240" t="s">
        <v>314</v>
      </c>
      <c r="O59" s="240" t="s">
        <v>315</v>
      </c>
      <c r="P59" s="240" t="s">
        <v>316</v>
      </c>
      <c r="Q59" s="240" t="s">
        <v>160</v>
      </c>
      <c r="R59" s="240" t="s">
        <v>317</v>
      </c>
      <c r="S59" s="240"/>
      <c r="T59" s="241" t="s">
        <v>163</v>
      </c>
      <c r="U59" s="242" t="s">
        <v>163</v>
      </c>
      <c r="V59" s="237" t="s">
        <v>318</v>
      </c>
      <c r="W59" s="237"/>
      <c r="X59" s="237"/>
      <c r="Y59" s="237"/>
      <c r="Z59" s="243" t="s">
        <v>319</v>
      </c>
      <c r="AA59" s="243"/>
      <c r="AB59" s="243"/>
      <c r="AC59" s="235"/>
    </row>
    <row r="60" spans="1:29" ht="75" hidden="1" customHeight="1">
      <c r="A60" s="236" t="s">
        <v>320</v>
      </c>
      <c r="B60" s="237">
        <v>1687799</v>
      </c>
      <c r="C60" s="238" t="s">
        <v>125</v>
      </c>
      <c r="D60" s="237" t="s">
        <v>32</v>
      </c>
      <c r="E60" s="237" t="s">
        <v>310</v>
      </c>
      <c r="F60" s="237" t="s">
        <v>43</v>
      </c>
      <c r="G60" s="237" t="s">
        <v>151</v>
      </c>
      <c r="H60" s="237" t="s">
        <v>167</v>
      </c>
      <c r="I60" s="239" t="s">
        <v>168</v>
      </c>
      <c r="J60" s="237" t="s">
        <v>169</v>
      </c>
      <c r="K60" s="239" t="s">
        <v>170</v>
      </c>
      <c r="L60" s="237" t="s">
        <v>41</v>
      </c>
      <c r="M60" s="240" t="s">
        <v>313</v>
      </c>
      <c r="N60" s="240" t="s">
        <v>314</v>
      </c>
      <c r="O60" s="240" t="s">
        <v>315</v>
      </c>
      <c r="P60" s="240" t="s">
        <v>316</v>
      </c>
      <c r="Q60" s="240" t="s">
        <v>160</v>
      </c>
      <c r="R60" s="240" t="s">
        <v>317</v>
      </c>
      <c r="S60" s="240"/>
      <c r="T60" s="241" t="s">
        <v>163</v>
      </c>
      <c r="U60" s="242" t="s">
        <v>163</v>
      </c>
      <c r="V60" s="237" t="s">
        <v>318</v>
      </c>
      <c r="W60" s="237"/>
      <c r="X60" s="237"/>
      <c r="Y60" s="237"/>
      <c r="Z60" s="243" t="s">
        <v>319</v>
      </c>
      <c r="AA60" s="243"/>
      <c r="AB60" s="243"/>
      <c r="AC60" s="235"/>
    </row>
    <row r="61" spans="1:29" ht="75" customHeight="1">
      <c r="A61" s="236" t="s">
        <v>321</v>
      </c>
      <c r="B61" s="237">
        <v>1687799</v>
      </c>
      <c r="C61" s="238" t="s">
        <v>125</v>
      </c>
      <c r="D61" s="237" t="s">
        <v>32</v>
      </c>
      <c r="E61" s="237" t="s">
        <v>310</v>
      </c>
      <c r="F61" s="237" t="s">
        <v>43</v>
      </c>
      <c r="G61" s="237" t="s">
        <v>151</v>
      </c>
      <c r="H61" s="237" t="s">
        <v>154</v>
      </c>
      <c r="I61" s="239" t="s">
        <v>322</v>
      </c>
      <c r="J61" s="237" t="s">
        <v>167</v>
      </c>
      <c r="K61" s="239" t="s">
        <v>173</v>
      </c>
      <c r="L61" s="237" t="s">
        <v>41</v>
      </c>
      <c r="M61" s="240" t="s">
        <v>313</v>
      </c>
      <c r="N61" s="240" t="s">
        <v>314</v>
      </c>
      <c r="O61" s="240" t="s">
        <v>315</v>
      </c>
      <c r="P61" s="240" t="s">
        <v>316</v>
      </c>
      <c r="Q61" s="240" t="s">
        <v>160</v>
      </c>
      <c r="R61" s="240" t="s">
        <v>317</v>
      </c>
      <c r="S61" s="240"/>
      <c r="T61" s="241" t="s">
        <v>163</v>
      </c>
      <c r="U61" s="242" t="s">
        <v>163</v>
      </c>
      <c r="V61" s="237" t="s">
        <v>318</v>
      </c>
      <c r="W61" s="237"/>
      <c r="X61" s="237"/>
      <c r="Y61" s="237"/>
      <c r="Z61" s="243" t="s">
        <v>319</v>
      </c>
      <c r="AA61" s="243"/>
      <c r="AB61" s="243"/>
      <c r="AC61" s="235"/>
    </row>
    <row r="62" spans="1:29" ht="75" hidden="1" customHeight="1">
      <c r="A62" s="236" t="s">
        <v>323</v>
      </c>
      <c r="B62" s="237">
        <v>1687799</v>
      </c>
      <c r="C62" s="238" t="s">
        <v>125</v>
      </c>
      <c r="D62" s="237" t="s">
        <v>32</v>
      </c>
      <c r="E62" s="237" t="s">
        <v>310</v>
      </c>
      <c r="F62" s="237" t="s">
        <v>43</v>
      </c>
      <c r="G62" s="237" t="s">
        <v>151</v>
      </c>
      <c r="H62" s="237" t="s">
        <v>324</v>
      </c>
      <c r="I62" s="239" t="s">
        <v>325</v>
      </c>
      <c r="J62" s="237" t="s">
        <v>324</v>
      </c>
      <c r="K62" s="239" t="s">
        <v>326</v>
      </c>
      <c r="L62" s="237" t="s">
        <v>41</v>
      </c>
      <c r="M62" s="240" t="s">
        <v>313</v>
      </c>
      <c r="N62" s="240" t="s">
        <v>314</v>
      </c>
      <c r="O62" s="240" t="s">
        <v>315</v>
      </c>
      <c r="P62" s="240" t="s">
        <v>316</v>
      </c>
      <c r="Q62" s="240" t="s">
        <v>160</v>
      </c>
      <c r="R62" s="240" t="s">
        <v>317</v>
      </c>
      <c r="S62" s="240"/>
      <c r="T62" s="241" t="s">
        <v>163</v>
      </c>
      <c r="U62" s="242" t="s">
        <v>163</v>
      </c>
      <c r="V62" s="237" t="s">
        <v>318</v>
      </c>
      <c r="W62" s="237"/>
      <c r="X62" s="237"/>
      <c r="Y62" s="237"/>
      <c r="Z62" s="243" t="s">
        <v>319</v>
      </c>
      <c r="AA62" s="243"/>
      <c r="AB62" s="243"/>
      <c r="AC62" s="235"/>
    </row>
    <row r="63" spans="1:29" ht="75" customHeight="1">
      <c r="A63" s="236" t="s">
        <v>327</v>
      </c>
      <c r="B63" s="237">
        <v>1687799</v>
      </c>
      <c r="C63" s="238" t="s">
        <v>125</v>
      </c>
      <c r="D63" s="237" t="s">
        <v>32</v>
      </c>
      <c r="E63" s="237" t="s">
        <v>310</v>
      </c>
      <c r="F63" s="237" t="s">
        <v>43</v>
      </c>
      <c r="G63" s="237" t="s">
        <v>151</v>
      </c>
      <c r="H63" s="237" t="s">
        <v>154</v>
      </c>
      <c r="I63" s="239" t="s">
        <v>328</v>
      </c>
      <c r="J63" s="237" t="s">
        <v>154</v>
      </c>
      <c r="K63" s="239" t="s">
        <v>329</v>
      </c>
      <c r="L63" s="237" t="s">
        <v>41</v>
      </c>
      <c r="M63" s="240" t="s">
        <v>313</v>
      </c>
      <c r="N63" s="240" t="s">
        <v>314</v>
      </c>
      <c r="O63" s="240" t="s">
        <v>315</v>
      </c>
      <c r="P63" s="240" t="s">
        <v>316</v>
      </c>
      <c r="Q63" s="240" t="s">
        <v>160</v>
      </c>
      <c r="R63" s="240" t="s">
        <v>317</v>
      </c>
      <c r="S63" s="240"/>
      <c r="T63" s="241" t="s">
        <v>163</v>
      </c>
      <c r="U63" s="242" t="s">
        <v>163</v>
      </c>
      <c r="V63" s="237" t="s">
        <v>318</v>
      </c>
      <c r="W63" s="237"/>
      <c r="X63" s="237"/>
      <c r="Y63" s="237"/>
      <c r="Z63" s="243" t="s">
        <v>319</v>
      </c>
      <c r="AA63" s="243"/>
      <c r="AB63" s="243"/>
      <c r="AC63" s="235"/>
    </row>
    <row r="64" spans="1:29" ht="75" hidden="1" customHeight="1">
      <c r="A64" s="236" t="s">
        <v>330</v>
      </c>
      <c r="B64" s="237">
        <v>1687799</v>
      </c>
      <c r="C64" s="238" t="s">
        <v>125</v>
      </c>
      <c r="D64" s="237" t="s">
        <v>32</v>
      </c>
      <c r="E64" s="237" t="s">
        <v>310</v>
      </c>
      <c r="F64" s="237" t="s">
        <v>43</v>
      </c>
      <c r="G64" s="237" t="s">
        <v>151</v>
      </c>
      <c r="H64" s="237" t="s">
        <v>194</v>
      </c>
      <c r="I64" s="239" t="s">
        <v>195</v>
      </c>
      <c r="J64" s="237" t="s">
        <v>196</v>
      </c>
      <c r="K64" s="239" t="s">
        <v>188</v>
      </c>
      <c r="L64" s="237" t="s">
        <v>41</v>
      </c>
      <c r="M64" s="240" t="s">
        <v>313</v>
      </c>
      <c r="N64" s="240" t="s">
        <v>314</v>
      </c>
      <c r="O64" s="240" t="s">
        <v>315</v>
      </c>
      <c r="P64" s="240" t="s">
        <v>316</v>
      </c>
      <c r="Q64" s="240" t="s">
        <v>160</v>
      </c>
      <c r="R64" s="240" t="s">
        <v>317</v>
      </c>
      <c r="S64" s="240"/>
      <c r="T64" s="241" t="s">
        <v>163</v>
      </c>
      <c r="U64" s="242" t="s">
        <v>163</v>
      </c>
      <c r="V64" s="237" t="s">
        <v>318</v>
      </c>
      <c r="W64" s="237"/>
      <c r="X64" s="237"/>
      <c r="Y64" s="237"/>
      <c r="Z64" s="243" t="s">
        <v>319</v>
      </c>
      <c r="AA64" s="243"/>
      <c r="AB64" s="243"/>
      <c r="AC64" s="235"/>
    </row>
    <row r="65" spans="1:29" ht="75" hidden="1" customHeight="1">
      <c r="A65" s="236" t="s">
        <v>331</v>
      </c>
      <c r="B65" s="237">
        <v>1687799</v>
      </c>
      <c r="C65" s="238" t="s">
        <v>125</v>
      </c>
      <c r="D65" s="237" t="s">
        <v>32</v>
      </c>
      <c r="E65" s="237" t="s">
        <v>310</v>
      </c>
      <c r="F65" s="237" t="s">
        <v>43</v>
      </c>
      <c r="G65" s="237" t="s">
        <v>151</v>
      </c>
      <c r="H65" s="237" t="s">
        <v>196</v>
      </c>
      <c r="I65" s="239" t="s">
        <v>198</v>
      </c>
      <c r="J65" s="237" t="s">
        <v>175</v>
      </c>
      <c r="K65" s="239" t="s">
        <v>332</v>
      </c>
      <c r="L65" s="237" t="s">
        <v>41</v>
      </c>
      <c r="M65" s="240" t="s">
        <v>313</v>
      </c>
      <c r="N65" s="240" t="s">
        <v>314</v>
      </c>
      <c r="O65" s="240" t="s">
        <v>315</v>
      </c>
      <c r="P65" s="240" t="s">
        <v>316</v>
      </c>
      <c r="Q65" s="240" t="s">
        <v>160</v>
      </c>
      <c r="R65" s="240" t="s">
        <v>317</v>
      </c>
      <c r="S65" s="240"/>
      <c r="T65" s="241" t="s">
        <v>163</v>
      </c>
      <c r="U65" s="242" t="s">
        <v>163</v>
      </c>
      <c r="V65" s="237" t="s">
        <v>318</v>
      </c>
      <c r="W65" s="237"/>
      <c r="X65" s="237"/>
      <c r="Y65" s="237"/>
      <c r="Z65" s="243" t="s">
        <v>319</v>
      </c>
      <c r="AA65" s="243"/>
      <c r="AB65" s="243"/>
      <c r="AC65" s="235"/>
    </row>
    <row r="66" spans="1:29" ht="75" hidden="1" customHeight="1">
      <c r="A66" s="236" t="s">
        <v>333</v>
      </c>
      <c r="B66" s="237">
        <v>1687799</v>
      </c>
      <c r="C66" s="238" t="s">
        <v>125</v>
      </c>
      <c r="D66" s="237" t="s">
        <v>32</v>
      </c>
      <c r="E66" s="237" t="s">
        <v>310</v>
      </c>
      <c r="F66" s="237" t="s">
        <v>43</v>
      </c>
      <c r="G66" s="237" t="s">
        <v>151</v>
      </c>
      <c r="H66" s="237" t="s">
        <v>169</v>
      </c>
      <c r="I66" s="239" t="s">
        <v>213</v>
      </c>
      <c r="J66" s="237" t="s">
        <v>169</v>
      </c>
      <c r="K66" s="239" t="s">
        <v>213</v>
      </c>
      <c r="L66" s="237" t="s">
        <v>41</v>
      </c>
      <c r="M66" s="240" t="s">
        <v>313</v>
      </c>
      <c r="N66" s="240" t="s">
        <v>314</v>
      </c>
      <c r="O66" s="240" t="s">
        <v>315</v>
      </c>
      <c r="P66" s="240" t="s">
        <v>316</v>
      </c>
      <c r="Q66" s="240" t="s">
        <v>160</v>
      </c>
      <c r="R66" s="240" t="s">
        <v>317</v>
      </c>
      <c r="S66" s="240"/>
      <c r="T66" s="241" t="s">
        <v>163</v>
      </c>
      <c r="U66" s="242" t="s">
        <v>163</v>
      </c>
      <c r="V66" s="237" t="s">
        <v>318</v>
      </c>
      <c r="W66" s="237"/>
      <c r="X66" s="237"/>
      <c r="Y66" s="237"/>
      <c r="Z66" s="243" t="s">
        <v>319</v>
      </c>
      <c r="AA66" s="243"/>
      <c r="AB66" s="243"/>
      <c r="AC66" s="235"/>
    </row>
    <row r="67" spans="1:29" ht="75" hidden="1" customHeight="1">
      <c r="A67" s="236" t="s">
        <v>334</v>
      </c>
      <c r="B67" s="237">
        <v>1687799</v>
      </c>
      <c r="C67" s="238" t="s">
        <v>125</v>
      </c>
      <c r="D67" s="237" t="s">
        <v>32</v>
      </c>
      <c r="E67" s="237" t="s">
        <v>310</v>
      </c>
      <c r="F67" s="237" t="s">
        <v>43</v>
      </c>
      <c r="G67" s="237" t="s">
        <v>151</v>
      </c>
      <c r="H67" s="237" t="s">
        <v>169</v>
      </c>
      <c r="I67" s="239" t="s">
        <v>215</v>
      </c>
      <c r="J67" s="237" t="s">
        <v>194</v>
      </c>
      <c r="K67" s="239" t="s">
        <v>216</v>
      </c>
      <c r="L67" s="237" t="s">
        <v>41</v>
      </c>
      <c r="M67" s="240" t="s">
        <v>313</v>
      </c>
      <c r="N67" s="240" t="s">
        <v>314</v>
      </c>
      <c r="O67" s="240" t="s">
        <v>315</v>
      </c>
      <c r="P67" s="240" t="s">
        <v>316</v>
      </c>
      <c r="Q67" s="240" t="s">
        <v>160</v>
      </c>
      <c r="R67" s="240" t="s">
        <v>317</v>
      </c>
      <c r="S67" s="240"/>
      <c r="T67" s="241" t="s">
        <v>163</v>
      </c>
      <c r="U67" s="242" t="s">
        <v>163</v>
      </c>
      <c r="V67" s="237" t="s">
        <v>318</v>
      </c>
      <c r="W67" s="237"/>
      <c r="X67" s="237"/>
      <c r="Y67" s="237"/>
      <c r="Z67" s="243" t="s">
        <v>319</v>
      </c>
      <c r="AA67" s="243"/>
      <c r="AB67" s="243"/>
      <c r="AC67" s="235"/>
    </row>
    <row r="68" spans="1:29" ht="75" hidden="1" customHeight="1">
      <c r="A68" s="236" t="s">
        <v>335</v>
      </c>
      <c r="B68" s="237">
        <v>1687799</v>
      </c>
      <c r="C68" s="238" t="s">
        <v>125</v>
      </c>
      <c r="D68" s="237" t="s">
        <v>32</v>
      </c>
      <c r="E68" s="237" t="s">
        <v>310</v>
      </c>
      <c r="F68" s="237" t="s">
        <v>43</v>
      </c>
      <c r="G68" s="237" t="s">
        <v>151</v>
      </c>
      <c r="H68" s="237" t="s">
        <v>194</v>
      </c>
      <c r="I68" s="239" t="s">
        <v>218</v>
      </c>
      <c r="J68" s="237" t="s">
        <v>194</v>
      </c>
      <c r="K68" s="239" t="s">
        <v>218</v>
      </c>
      <c r="L68" s="237" t="s">
        <v>41</v>
      </c>
      <c r="M68" s="240" t="s">
        <v>313</v>
      </c>
      <c r="N68" s="240" t="s">
        <v>314</v>
      </c>
      <c r="O68" s="240" t="s">
        <v>315</v>
      </c>
      <c r="P68" s="240" t="s">
        <v>316</v>
      </c>
      <c r="Q68" s="240" t="s">
        <v>160</v>
      </c>
      <c r="R68" s="240" t="s">
        <v>317</v>
      </c>
      <c r="S68" s="240"/>
      <c r="T68" s="241" t="s">
        <v>163</v>
      </c>
      <c r="U68" s="242" t="s">
        <v>163</v>
      </c>
      <c r="V68" s="237" t="s">
        <v>318</v>
      </c>
      <c r="W68" s="237"/>
      <c r="X68" s="237"/>
      <c r="Y68" s="237"/>
      <c r="Z68" s="243" t="s">
        <v>319</v>
      </c>
      <c r="AA68" s="243"/>
      <c r="AB68" s="243"/>
      <c r="AC68" s="235"/>
    </row>
    <row r="69" spans="1:29" ht="75" hidden="1" customHeight="1">
      <c r="A69" s="236" t="s">
        <v>336</v>
      </c>
      <c r="B69" s="237">
        <v>1687799</v>
      </c>
      <c r="C69" s="238" t="s">
        <v>125</v>
      </c>
      <c r="D69" s="237" t="s">
        <v>32</v>
      </c>
      <c r="E69" s="237" t="s">
        <v>310</v>
      </c>
      <c r="F69" s="237" t="s">
        <v>43</v>
      </c>
      <c r="G69" s="237" t="s">
        <v>151</v>
      </c>
      <c r="H69" s="237" t="s">
        <v>196</v>
      </c>
      <c r="I69" s="239" t="s">
        <v>220</v>
      </c>
      <c r="J69" s="237" t="s">
        <v>196</v>
      </c>
      <c r="K69" s="239" t="s">
        <v>220</v>
      </c>
      <c r="L69" s="237" t="s">
        <v>41</v>
      </c>
      <c r="M69" s="240" t="s">
        <v>313</v>
      </c>
      <c r="N69" s="240" t="s">
        <v>314</v>
      </c>
      <c r="O69" s="240" t="s">
        <v>315</v>
      </c>
      <c r="P69" s="240" t="s">
        <v>316</v>
      </c>
      <c r="Q69" s="240" t="s">
        <v>160</v>
      </c>
      <c r="R69" s="240" t="s">
        <v>317</v>
      </c>
      <c r="S69" s="240"/>
      <c r="T69" s="241" t="s">
        <v>163</v>
      </c>
      <c r="U69" s="242" t="s">
        <v>163</v>
      </c>
      <c r="V69" s="237" t="s">
        <v>318</v>
      </c>
      <c r="W69" s="237"/>
      <c r="X69" s="237"/>
      <c r="Y69" s="237"/>
      <c r="Z69" s="243" t="s">
        <v>319</v>
      </c>
      <c r="AA69" s="243"/>
      <c r="AB69" s="243"/>
      <c r="AC69" s="235"/>
    </row>
    <row r="70" spans="1:29" ht="75" hidden="1" customHeight="1">
      <c r="A70" s="236" t="s">
        <v>337</v>
      </c>
      <c r="B70" s="237">
        <v>1687799</v>
      </c>
      <c r="C70" s="238" t="s">
        <v>125</v>
      </c>
      <c r="D70" s="237" t="s">
        <v>32</v>
      </c>
      <c r="E70" s="237" t="s">
        <v>310</v>
      </c>
      <c r="F70" s="237" t="s">
        <v>43</v>
      </c>
      <c r="G70" s="237" t="s">
        <v>151</v>
      </c>
      <c r="H70" s="237" t="s">
        <v>196</v>
      </c>
      <c r="I70" s="239" t="s">
        <v>222</v>
      </c>
      <c r="J70" s="237" t="s">
        <v>196</v>
      </c>
      <c r="K70" s="239" t="s">
        <v>223</v>
      </c>
      <c r="L70" s="237" t="s">
        <v>41</v>
      </c>
      <c r="M70" s="240" t="s">
        <v>313</v>
      </c>
      <c r="N70" s="240" t="s">
        <v>314</v>
      </c>
      <c r="O70" s="240" t="s">
        <v>315</v>
      </c>
      <c r="P70" s="240" t="s">
        <v>316</v>
      </c>
      <c r="Q70" s="240" t="s">
        <v>160</v>
      </c>
      <c r="R70" s="240" t="s">
        <v>317</v>
      </c>
      <c r="S70" s="240"/>
      <c r="T70" s="241" t="s">
        <v>163</v>
      </c>
      <c r="U70" s="242" t="s">
        <v>163</v>
      </c>
      <c r="V70" s="237" t="s">
        <v>318</v>
      </c>
      <c r="W70" s="237"/>
      <c r="X70" s="237"/>
      <c r="Y70" s="237"/>
      <c r="Z70" s="243" t="s">
        <v>319</v>
      </c>
      <c r="AA70" s="243"/>
      <c r="AB70" s="243"/>
      <c r="AC70" s="235"/>
    </row>
    <row r="71" spans="1:29" ht="75" hidden="1" customHeight="1">
      <c r="A71" s="236" t="s">
        <v>338</v>
      </c>
      <c r="B71" s="237">
        <v>1687799</v>
      </c>
      <c r="C71" s="238" t="s">
        <v>125</v>
      </c>
      <c r="D71" s="237" t="s">
        <v>32</v>
      </c>
      <c r="E71" s="237" t="s">
        <v>310</v>
      </c>
      <c r="F71" s="237" t="s">
        <v>43</v>
      </c>
      <c r="G71" s="237" t="s">
        <v>151</v>
      </c>
      <c r="H71" s="237" t="s">
        <v>167</v>
      </c>
      <c r="I71" s="239" t="s">
        <v>246</v>
      </c>
      <c r="J71" s="237" t="s">
        <v>167</v>
      </c>
      <c r="K71" s="239" t="s">
        <v>246</v>
      </c>
      <c r="L71" s="237" t="s">
        <v>41</v>
      </c>
      <c r="M71" s="240" t="s">
        <v>313</v>
      </c>
      <c r="N71" s="240" t="s">
        <v>314</v>
      </c>
      <c r="O71" s="240" t="s">
        <v>315</v>
      </c>
      <c r="P71" s="240" t="s">
        <v>316</v>
      </c>
      <c r="Q71" s="240" t="s">
        <v>160</v>
      </c>
      <c r="R71" s="240" t="s">
        <v>317</v>
      </c>
      <c r="S71" s="240"/>
      <c r="T71" s="241" t="s">
        <v>163</v>
      </c>
      <c r="U71" s="242" t="s">
        <v>163</v>
      </c>
      <c r="V71" s="237" t="s">
        <v>318</v>
      </c>
      <c r="W71" s="237"/>
      <c r="X71" s="237"/>
      <c r="Y71" s="237"/>
      <c r="Z71" s="243" t="s">
        <v>319</v>
      </c>
      <c r="AA71" s="243"/>
      <c r="AB71" s="243"/>
      <c r="AC71" s="235"/>
    </row>
    <row r="72" spans="1:29" ht="75" hidden="1" customHeight="1">
      <c r="A72" s="236" t="s">
        <v>339</v>
      </c>
      <c r="B72" s="237">
        <v>1687799</v>
      </c>
      <c r="C72" s="238" t="s">
        <v>125</v>
      </c>
      <c r="D72" s="237" t="s">
        <v>32</v>
      </c>
      <c r="E72" s="237" t="s">
        <v>310</v>
      </c>
      <c r="F72" s="237" t="s">
        <v>43</v>
      </c>
      <c r="G72" s="237" t="s">
        <v>151</v>
      </c>
      <c r="H72" s="237" t="s">
        <v>194</v>
      </c>
      <c r="I72" s="239" t="s">
        <v>260</v>
      </c>
      <c r="J72" s="237" t="s">
        <v>194</v>
      </c>
      <c r="K72" s="239" t="s">
        <v>261</v>
      </c>
      <c r="L72" s="237" t="s">
        <v>41</v>
      </c>
      <c r="M72" s="240" t="s">
        <v>313</v>
      </c>
      <c r="N72" s="240" t="s">
        <v>314</v>
      </c>
      <c r="O72" s="240" t="s">
        <v>315</v>
      </c>
      <c r="P72" s="240" t="s">
        <v>316</v>
      </c>
      <c r="Q72" s="240" t="s">
        <v>160</v>
      </c>
      <c r="R72" s="240" t="s">
        <v>317</v>
      </c>
      <c r="S72" s="240"/>
      <c r="T72" s="241" t="s">
        <v>163</v>
      </c>
      <c r="U72" s="242" t="s">
        <v>163</v>
      </c>
      <c r="V72" s="237" t="s">
        <v>318</v>
      </c>
      <c r="W72" s="237"/>
      <c r="X72" s="237"/>
      <c r="Y72" s="237"/>
      <c r="Z72" s="243" t="s">
        <v>319</v>
      </c>
      <c r="AA72" s="243"/>
      <c r="AB72" s="243"/>
      <c r="AC72" s="235"/>
    </row>
    <row r="73" spans="1:29" ht="75" customHeight="1">
      <c r="A73" s="236" t="s">
        <v>340</v>
      </c>
      <c r="B73" s="237">
        <v>1687799</v>
      </c>
      <c r="C73" s="238" t="s">
        <v>125</v>
      </c>
      <c r="D73" s="237" t="s">
        <v>32</v>
      </c>
      <c r="E73" s="237" t="s">
        <v>310</v>
      </c>
      <c r="F73" s="237" t="s">
        <v>43</v>
      </c>
      <c r="G73" s="237" t="s">
        <v>151</v>
      </c>
      <c r="H73" s="237" t="s">
        <v>154</v>
      </c>
      <c r="I73" s="239" t="s">
        <v>341</v>
      </c>
      <c r="J73" s="237" t="s">
        <v>154</v>
      </c>
      <c r="K73" s="239" t="s">
        <v>342</v>
      </c>
      <c r="L73" s="237" t="s">
        <v>41</v>
      </c>
      <c r="M73" s="240" t="s">
        <v>313</v>
      </c>
      <c r="N73" s="240" t="s">
        <v>314</v>
      </c>
      <c r="O73" s="240" t="s">
        <v>315</v>
      </c>
      <c r="P73" s="240" t="s">
        <v>316</v>
      </c>
      <c r="Q73" s="240" t="s">
        <v>160</v>
      </c>
      <c r="R73" s="240" t="s">
        <v>317</v>
      </c>
      <c r="S73" s="240"/>
      <c r="T73" s="241" t="s">
        <v>163</v>
      </c>
      <c r="U73" s="242" t="s">
        <v>163</v>
      </c>
      <c r="V73" s="237" t="s">
        <v>318</v>
      </c>
      <c r="W73" s="237"/>
      <c r="X73" s="237"/>
      <c r="Y73" s="237"/>
      <c r="Z73" s="243" t="s">
        <v>319</v>
      </c>
      <c r="AA73" s="243"/>
      <c r="AB73" s="243"/>
      <c r="AC73" s="235"/>
    </row>
    <row r="74" spans="1:29" ht="75" hidden="1" customHeight="1">
      <c r="A74" s="236" t="s">
        <v>343</v>
      </c>
      <c r="B74" s="237">
        <v>1687799</v>
      </c>
      <c r="C74" s="238" t="s">
        <v>125</v>
      </c>
      <c r="D74" s="237" t="s">
        <v>32</v>
      </c>
      <c r="E74" s="237" t="s">
        <v>310</v>
      </c>
      <c r="F74" s="237" t="s">
        <v>43</v>
      </c>
      <c r="G74" s="237" t="s">
        <v>151</v>
      </c>
      <c r="H74" s="237" t="s">
        <v>167</v>
      </c>
      <c r="I74" s="239" t="s">
        <v>272</v>
      </c>
      <c r="J74" s="237" t="s">
        <v>167</v>
      </c>
      <c r="K74" s="239" t="s">
        <v>273</v>
      </c>
      <c r="L74" s="237" t="s">
        <v>41</v>
      </c>
      <c r="M74" s="240" t="s">
        <v>313</v>
      </c>
      <c r="N74" s="240" t="s">
        <v>314</v>
      </c>
      <c r="O74" s="240" t="s">
        <v>315</v>
      </c>
      <c r="P74" s="240" t="s">
        <v>316</v>
      </c>
      <c r="Q74" s="240" t="s">
        <v>160</v>
      </c>
      <c r="R74" s="240" t="s">
        <v>317</v>
      </c>
      <c r="S74" s="240"/>
      <c r="T74" s="241" t="s">
        <v>163</v>
      </c>
      <c r="U74" s="242" t="s">
        <v>163</v>
      </c>
      <c r="V74" s="237" t="s">
        <v>318</v>
      </c>
      <c r="W74" s="237"/>
      <c r="X74" s="237"/>
      <c r="Y74" s="237"/>
      <c r="Z74" s="243" t="s">
        <v>319</v>
      </c>
      <c r="AA74" s="243"/>
      <c r="AB74" s="243"/>
      <c r="AC74" s="235"/>
    </row>
    <row r="75" spans="1:29" ht="75" hidden="1" customHeight="1">
      <c r="A75" s="236" t="s">
        <v>344</v>
      </c>
      <c r="B75" s="237">
        <v>1687799</v>
      </c>
      <c r="C75" s="238" t="s">
        <v>125</v>
      </c>
      <c r="D75" s="237" t="s">
        <v>32</v>
      </c>
      <c r="E75" s="237" t="s">
        <v>310</v>
      </c>
      <c r="F75" s="237" t="s">
        <v>43</v>
      </c>
      <c r="G75" s="237" t="s">
        <v>151</v>
      </c>
      <c r="H75" s="237" t="s">
        <v>196</v>
      </c>
      <c r="I75" s="239" t="s">
        <v>275</v>
      </c>
      <c r="J75" s="237" t="s">
        <v>196</v>
      </c>
      <c r="K75" s="239" t="s">
        <v>276</v>
      </c>
      <c r="L75" s="237" t="s">
        <v>41</v>
      </c>
      <c r="M75" s="240" t="s">
        <v>313</v>
      </c>
      <c r="N75" s="240" t="s">
        <v>314</v>
      </c>
      <c r="O75" s="240" t="s">
        <v>315</v>
      </c>
      <c r="P75" s="240" t="s">
        <v>316</v>
      </c>
      <c r="Q75" s="240" t="s">
        <v>160</v>
      </c>
      <c r="R75" s="240" t="s">
        <v>317</v>
      </c>
      <c r="S75" s="240"/>
      <c r="T75" s="241" t="s">
        <v>163</v>
      </c>
      <c r="U75" s="242" t="s">
        <v>163</v>
      </c>
      <c r="V75" s="237" t="s">
        <v>318</v>
      </c>
      <c r="W75" s="237"/>
      <c r="X75" s="237"/>
      <c r="Y75" s="237"/>
      <c r="Z75" s="243" t="s">
        <v>319</v>
      </c>
      <c r="AA75" s="243"/>
      <c r="AB75" s="243"/>
      <c r="AC75" s="235"/>
    </row>
    <row r="76" spans="1:29" ht="75" hidden="1" customHeight="1">
      <c r="A76" s="236" t="s">
        <v>345</v>
      </c>
      <c r="B76" s="237">
        <v>1687799</v>
      </c>
      <c r="C76" s="238" t="s">
        <v>125</v>
      </c>
      <c r="D76" s="237" t="s">
        <v>32</v>
      </c>
      <c r="E76" s="237" t="s">
        <v>310</v>
      </c>
      <c r="F76" s="237" t="s">
        <v>43</v>
      </c>
      <c r="G76" s="237" t="s">
        <v>151</v>
      </c>
      <c r="H76" s="237" t="s">
        <v>194</v>
      </c>
      <c r="I76" s="239" t="s">
        <v>278</v>
      </c>
      <c r="J76" s="237" t="s">
        <v>194</v>
      </c>
      <c r="K76" s="239" t="s">
        <v>279</v>
      </c>
      <c r="L76" s="237" t="s">
        <v>41</v>
      </c>
      <c r="M76" s="240" t="s">
        <v>313</v>
      </c>
      <c r="N76" s="240" t="s">
        <v>314</v>
      </c>
      <c r="O76" s="240" t="s">
        <v>315</v>
      </c>
      <c r="P76" s="240" t="s">
        <v>316</v>
      </c>
      <c r="Q76" s="240" t="s">
        <v>160</v>
      </c>
      <c r="R76" s="240" t="s">
        <v>317</v>
      </c>
      <c r="S76" s="240"/>
      <c r="T76" s="241" t="s">
        <v>163</v>
      </c>
      <c r="U76" s="242" t="s">
        <v>163</v>
      </c>
      <c r="V76" s="237" t="s">
        <v>318</v>
      </c>
      <c r="W76" s="237"/>
      <c r="X76" s="237"/>
      <c r="Y76" s="237"/>
      <c r="Z76" s="243" t="s">
        <v>319</v>
      </c>
      <c r="AA76" s="243"/>
      <c r="AB76" s="243"/>
      <c r="AC76" s="235"/>
    </row>
    <row r="77" spans="1:29" ht="75" customHeight="1">
      <c r="A77" s="236" t="s">
        <v>346</v>
      </c>
      <c r="B77" s="237">
        <v>1687799</v>
      </c>
      <c r="C77" s="238" t="s">
        <v>125</v>
      </c>
      <c r="D77" s="237" t="s">
        <v>32</v>
      </c>
      <c r="E77" s="237" t="s">
        <v>310</v>
      </c>
      <c r="F77" s="237" t="s">
        <v>43</v>
      </c>
      <c r="G77" s="237" t="s">
        <v>151</v>
      </c>
      <c r="H77" s="237" t="s">
        <v>154</v>
      </c>
      <c r="I77" s="239" t="s">
        <v>347</v>
      </c>
      <c r="J77" s="237" t="s">
        <v>154</v>
      </c>
      <c r="K77" s="239" t="s">
        <v>348</v>
      </c>
      <c r="L77" s="237" t="s">
        <v>41</v>
      </c>
      <c r="M77" s="240" t="s">
        <v>313</v>
      </c>
      <c r="N77" s="240" t="s">
        <v>314</v>
      </c>
      <c r="O77" s="240" t="s">
        <v>315</v>
      </c>
      <c r="P77" s="240" t="s">
        <v>316</v>
      </c>
      <c r="Q77" s="240" t="s">
        <v>160</v>
      </c>
      <c r="R77" s="240" t="s">
        <v>317</v>
      </c>
      <c r="S77" s="240"/>
      <c r="T77" s="241" t="s">
        <v>163</v>
      </c>
      <c r="U77" s="242" t="s">
        <v>163</v>
      </c>
      <c r="V77" s="237" t="s">
        <v>318</v>
      </c>
      <c r="W77" s="237"/>
      <c r="X77" s="237"/>
      <c r="Y77" s="237"/>
      <c r="Z77" s="243" t="s">
        <v>319</v>
      </c>
      <c r="AA77" s="243"/>
      <c r="AB77" s="243"/>
      <c r="AC77" s="235"/>
    </row>
    <row r="78" spans="1:29" ht="75" hidden="1" customHeight="1">
      <c r="A78" s="236" t="s">
        <v>349</v>
      </c>
      <c r="B78" s="237">
        <v>1687799</v>
      </c>
      <c r="C78" s="238" t="s">
        <v>125</v>
      </c>
      <c r="D78" s="237" t="s">
        <v>32</v>
      </c>
      <c r="E78" s="237" t="s">
        <v>310</v>
      </c>
      <c r="F78" s="237" t="s">
        <v>43</v>
      </c>
      <c r="G78" s="237" t="s">
        <v>151</v>
      </c>
      <c r="H78" s="237" t="s">
        <v>167</v>
      </c>
      <c r="I78" s="239" t="s">
        <v>284</v>
      </c>
      <c r="J78" s="237" t="s">
        <v>167</v>
      </c>
      <c r="K78" s="239" t="s">
        <v>285</v>
      </c>
      <c r="L78" s="237" t="s">
        <v>41</v>
      </c>
      <c r="M78" s="240" t="s">
        <v>313</v>
      </c>
      <c r="N78" s="240" t="s">
        <v>314</v>
      </c>
      <c r="O78" s="240" t="s">
        <v>315</v>
      </c>
      <c r="P78" s="240" t="s">
        <v>316</v>
      </c>
      <c r="Q78" s="240" t="s">
        <v>160</v>
      </c>
      <c r="R78" s="240" t="s">
        <v>317</v>
      </c>
      <c r="S78" s="240"/>
      <c r="T78" s="241" t="s">
        <v>163</v>
      </c>
      <c r="U78" s="242" t="s">
        <v>163</v>
      </c>
      <c r="V78" s="237" t="s">
        <v>318</v>
      </c>
      <c r="W78" s="237"/>
      <c r="X78" s="237"/>
      <c r="Y78" s="237"/>
      <c r="Z78" s="243" t="s">
        <v>319</v>
      </c>
      <c r="AA78" s="243"/>
      <c r="AB78" s="243"/>
      <c r="AC78" s="235"/>
    </row>
    <row r="79" spans="1:29" ht="75" hidden="1" customHeight="1">
      <c r="A79" s="236" t="s">
        <v>350</v>
      </c>
      <c r="B79" s="237">
        <v>1687799</v>
      </c>
      <c r="C79" s="238" t="s">
        <v>125</v>
      </c>
      <c r="D79" s="237" t="s">
        <v>32</v>
      </c>
      <c r="E79" s="237" t="s">
        <v>310</v>
      </c>
      <c r="F79" s="237" t="s">
        <v>43</v>
      </c>
      <c r="G79" s="237" t="s">
        <v>151</v>
      </c>
      <c r="H79" s="237" t="s">
        <v>196</v>
      </c>
      <c r="I79" s="239" t="s">
        <v>205</v>
      </c>
      <c r="J79" s="237" t="s">
        <v>196</v>
      </c>
      <c r="K79" s="239" t="s">
        <v>257</v>
      </c>
      <c r="L79" s="237" t="s">
        <v>41</v>
      </c>
      <c r="M79" s="240" t="s">
        <v>313</v>
      </c>
      <c r="N79" s="240" t="s">
        <v>314</v>
      </c>
      <c r="O79" s="240" t="s">
        <v>315</v>
      </c>
      <c r="P79" s="240" t="s">
        <v>316</v>
      </c>
      <c r="Q79" s="240" t="s">
        <v>160</v>
      </c>
      <c r="R79" s="240" t="s">
        <v>317</v>
      </c>
      <c r="S79" s="240"/>
      <c r="T79" s="241" t="s">
        <v>163</v>
      </c>
      <c r="U79" s="242" t="s">
        <v>163</v>
      </c>
      <c r="V79" s="237" t="s">
        <v>318</v>
      </c>
      <c r="W79" s="237"/>
      <c r="X79" s="237"/>
      <c r="Y79" s="237"/>
      <c r="Z79" s="243" t="s">
        <v>319</v>
      </c>
      <c r="AA79" s="243"/>
      <c r="AB79" s="243"/>
      <c r="AC79" s="235"/>
    </row>
    <row r="80" spans="1:29" ht="75" hidden="1" customHeight="1">
      <c r="A80" s="236" t="s">
        <v>351</v>
      </c>
      <c r="B80" s="237">
        <v>1687799</v>
      </c>
      <c r="C80" s="238" t="s">
        <v>125</v>
      </c>
      <c r="D80" s="237" t="s">
        <v>32</v>
      </c>
      <c r="E80" s="237" t="s">
        <v>310</v>
      </c>
      <c r="F80" s="237" t="s">
        <v>43</v>
      </c>
      <c r="G80" s="237" t="s">
        <v>151</v>
      </c>
      <c r="H80" s="237" t="s">
        <v>169</v>
      </c>
      <c r="I80" s="239" t="s">
        <v>297</v>
      </c>
      <c r="J80" s="237" t="s">
        <v>169</v>
      </c>
      <c r="K80" s="239" t="s">
        <v>298</v>
      </c>
      <c r="L80" s="237" t="s">
        <v>41</v>
      </c>
      <c r="M80" s="240" t="s">
        <v>313</v>
      </c>
      <c r="N80" s="240" t="s">
        <v>314</v>
      </c>
      <c r="O80" s="240" t="s">
        <v>315</v>
      </c>
      <c r="P80" s="240" t="s">
        <v>316</v>
      </c>
      <c r="Q80" s="240" t="s">
        <v>160</v>
      </c>
      <c r="R80" s="240" t="s">
        <v>317</v>
      </c>
      <c r="S80" s="240"/>
      <c r="T80" s="241" t="s">
        <v>163</v>
      </c>
      <c r="U80" s="242" t="s">
        <v>163</v>
      </c>
      <c r="V80" s="237" t="s">
        <v>318</v>
      </c>
      <c r="W80" s="237"/>
      <c r="X80" s="237"/>
      <c r="Y80" s="237"/>
      <c r="Z80" s="243" t="s">
        <v>319</v>
      </c>
      <c r="AA80" s="243"/>
      <c r="AB80" s="243"/>
      <c r="AC80" s="235"/>
    </row>
    <row r="81" spans="1:29" ht="75" hidden="1" customHeight="1">
      <c r="A81" s="236" t="s">
        <v>352</v>
      </c>
      <c r="B81" s="237">
        <v>1687799</v>
      </c>
      <c r="C81" s="238" t="s">
        <v>125</v>
      </c>
      <c r="D81" s="237" t="s">
        <v>32</v>
      </c>
      <c r="E81" s="237" t="s">
        <v>310</v>
      </c>
      <c r="F81" s="237" t="s">
        <v>43</v>
      </c>
      <c r="G81" s="237" t="s">
        <v>151</v>
      </c>
      <c r="H81" s="237" t="s">
        <v>169</v>
      </c>
      <c r="I81" s="239" t="s">
        <v>306</v>
      </c>
      <c r="J81" s="237" t="s">
        <v>169</v>
      </c>
      <c r="K81" s="239" t="s">
        <v>307</v>
      </c>
      <c r="L81" s="237" t="s">
        <v>41</v>
      </c>
      <c r="M81" s="240" t="s">
        <v>313</v>
      </c>
      <c r="N81" s="240" t="s">
        <v>314</v>
      </c>
      <c r="O81" s="240" t="s">
        <v>315</v>
      </c>
      <c r="P81" s="240" t="s">
        <v>316</v>
      </c>
      <c r="Q81" s="240" t="s">
        <v>160</v>
      </c>
      <c r="R81" s="240" t="s">
        <v>317</v>
      </c>
      <c r="S81" s="240"/>
      <c r="T81" s="241" t="s">
        <v>163</v>
      </c>
      <c r="U81" s="242" t="s">
        <v>163</v>
      </c>
      <c r="V81" s="237" t="s">
        <v>318</v>
      </c>
      <c r="W81" s="237"/>
      <c r="X81" s="237"/>
      <c r="Y81" s="237"/>
      <c r="Z81" s="243" t="s">
        <v>319</v>
      </c>
      <c r="AA81" s="243"/>
      <c r="AB81" s="243"/>
      <c r="AC81" s="235"/>
    </row>
    <row r="82" spans="1:29" ht="45" hidden="1" customHeight="1">
      <c r="A82" s="227" t="s">
        <v>353</v>
      </c>
      <c r="B82" s="228">
        <v>1740730</v>
      </c>
      <c r="C82" s="229" t="s">
        <v>125</v>
      </c>
      <c r="D82" s="228" t="s">
        <v>32</v>
      </c>
      <c r="E82" s="228" t="s">
        <v>310</v>
      </c>
      <c r="F82" s="228" t="s">
        <v>43</v>
      </c>
      <c r="G82" s="228" t="s">
        <v>354</v>
      </c>
      <c r="H82" s="228" t="s">
        <v>183</v>
      </c>
      <c r="I82" s="230" t="s">
        <v>355</v>
      </c>
      <c r="J82" s="228" t="s">
        <v>183</v>
      </c>
      <c r="K82" s="230" t="s">
        <v>356</v>
      </c>
      <c r="L82" s="228" t="s">
        <v>41</v>
      </c>
      <c r="M82" s="231" t="s">
        <v>357</v>
      </c>
      <c r="N82" s="231" t="s">
        <v>314</v>
      </c>
      <c r="O82" s="231" t="s">
        <v>315</v>
      </c>
      <c r="P82" s="231" t="s">
        <v>358</v>
      </c>
      <c r="Q82" s="231" t="s">
        <v>315</v>
      </c>
      <c r="R82" s="231" t="s">
        <v>317</v>
      </c>
      <c r="S82" s="231"/>
      <c r="T82" s="232" t="s">
        <v>163</v>
      </c>
      <c r="U82" s="233" t="s">
        <v>163</v>
      </c>
      <c r="V82" s="228" t="s">
        <v>359</v>
      </c>
      <c r="W82" s="228"/>
      <c r="X82" s="228"/>
      <c r="Y82" s="228"/>
      <c r="Z82" s="234" t="s">
        <v>360</v>
      </c>
      <c r="AA82" s="234"/>
      <c r="AB82" s="234"/>
      <c r="AC82" s="235"/>
    </row>
    <row r="83" spans="1:29" ht="45" hidden="1" customHeight="1">
      <c r="A83" s="227" t="s">
        <v>361</v>
      </c>
      <c r="B83" s="228">
        <v>1740730</v>
      </c>
      <c r="C83" s="229" t="s">
        <v>125</v>
      </c>
      <c r="D83" s="228" t="s">
        <v>32</v>
      </c>
      <c r="E83" s="228" t="s">
        <v>310</v>
      </c>
      <c r="F83" s="228" t="s">
        <v>43</v>
      </c>
      <c r="G83" s="228" t="s">
        <v>354</v>
      </c>
      <c r="H83" s="228" t="s">
        <v>183</v>
      </c>
      <c r="I83" s="230" t="s">
        <v>362</v>
      </c>
      <c r="J83" s="228" t="s">
        <v>183</v>
      </c>
      <c r="K83" s="230" t="s">
        <v>363</v>
      </c>
      <c r="L83" s="228" t="s">
        <v>41</v>
      </c>
      <c r="M83" s="231" t="s">
        <v>357</v>
      </c>
      <c r="N83" s="231" t="s">
        <v>314</v>
      </c>
      <c r="O83" s="231" t="s">
        <v>315</v>
      </c>
      <c r="P83" s="231" t="s">
        <v>358</v>
      </c>
      <c r="Q83" s="231" t="s">
        <v>315</v>
      </c>
      <c r="R83" s="231" t="s">
        <v>317</v>
      </c>
      <c r="S83" s="231"/>
      <c r="T83" s="232" t="s">
        <v>163</v>
      </c>
      <c r="U83" s="233" t="s">
        <v>163</v>
      </c>
      <c r="V83" s="228" t="s">
        <v>359</v>
      </c>
      <c r="W83" s="228"/>
      <c r="X83" s="228"/>
      <c r="Y83" s="228"/>
      <c r="Z83" s="234" t="s">
        <v>360</v>
      </c>
      <c r="AA83" s="234"/>
      <c r="AB83" s="234"/>
      <c r="AC83" s="235"/>
    </row>
    <row r="84" spans="1:29" ht="45" hidden="1" customHeight="1">
      <c r="A84" s="227" t="s">
        <v>364</v>
      </c>
      <c r="B84" s="228">
        <v>1740730</v>
      </c>
      <c r="C84" s="229" t="s">
        <v>125</v>
      </c>
      <c r="D84" s="228" t="s">
        <v>32</v>
      </c>
      <c r="E84" s="228" t="s">
        <v>310</v>
      </c>
      <c r="F84" s="228" t="s">
        <v>43</v>
      </c>
      <c r="G84" s="228" t="s">
        <v>354</v>
      </c>
      <c r="H84" s="228" t="s">
        <v>183</v>
      </c>
      <c r="I84" s="230" t="s">
        <v>356</v>
      </c>
      <c r="J84" s="228" t="s">
        <v>183</v>
      </c>
      <c r="K84" s="230" t="s">
        <v>365</v>
      </c>
      <c r="L84" s="228" t="s">
        <v>41</v>
      </c>
      <c r="M84" s="231" t="s">
        <v>357</v>
      </c>
      <c r="N84" s="231" t="s">
        <v>314</v>
      </c>
      <c r="O84" s="231" t="s">
        <v>315</v>
      </c>
      <c r="P84" s="231" t="s">
        <v>358</v>
      </c>
      <c r="Q84" s="231" t="s">
        <v>315</v>
      </c>
      <c r="R84" s="231" t="s">
        <v>317</v>
      </c>
      <c r="S84" s="231"/>
      <c r="T84" s="232" t="s">
        <v>163</v>
      </c>
      <c r="U84" s="233" t="s">
        <v>163</v>
      </c>
      <c r="V84" s="228" t="s">
        <v>359</v>
      </c>
      <c r="W84" s="228"/>
      <c r="X84" s="228"/>
      <c r="Y84" s="228"/>
      <c r="Z84" s="234" t="s">
        <v>360</v>
      </c>
      <c r="AA84" s="234"/>
      <c r="AB84" s="234"/>
      <c r="AC84" s="235"/>
    </row>
    <row r="85" spans="1:29" ht="45" customHeight="1">
      <c r="A85" s="236" t="s">
        <v>366</v>
      </c>
      <c r="B85" s="237">
        <v>1688231</v>
      </c>
      <c r="C85" s="238" t="s">
        <v>125</v>
      </c>
      <c r="D85" s="237" t="s">
        <v>32</v>
      </c>
      <c r="E85" s="237" t="s">
        <v>310</v>
      </c>
      <c r="F85" s="237" t="s">
        <v>43</v>
      </c>
      <c r="G85" s="237" t="s">
        <v>367</v>
      </c>
      <c r="H85" s="237" t="s">
        <v>154</v>
      </c>
      <c r="I85" s="239" t="s">
        <v>172</v>
      </c>
      <c r="J85" s="237" t="s">
        <v>194</v>
      </c>
      <c r="K85" s="239" t="s">
        <v>368</v>
      </c>
      <c r="L85" s="237" t="s">
        <v>41</v>
      </c>
      <c r="M85" s="240" t="s">
        <v>369</v>
      </c>
      <c r="N85" s="240" t="s">
        <v>316</v>
      </c>
      <c r="O85" s="240" t="s">
        <v>160</v>
      </c>
      <c r="P85" s="240" t="s">
        <v>358</v>
      </c>
      <c r="Q85" s="240" t="s">
        <v>315</v>
      </c>
      <c r="R85" s="240" t="s">
        <v>370</v>
      </c>
      <c r="S85" s="240" t="s">
        <v>371</v>
      </c>
      <c r="T85" s="241" t="s">
        <v>163</v>
      </c>
      <c r="U85" s="242" t="s">
        <v>163</v>
      </c>
      <c r="V85" s="237" t="s">
        <v>372</v>
      </c>
      <c r="W85" s="237"/>
      <c r="X85" s="237"/>
      <c r="Y85" s="237"/>
      <c r="Z85" s="243" t="s">
        <v>373</v>
      </c>
      <c r="AA85" s="243"/>
      <c r="AB85" s="243"/>
      <c r="AC85" s="235"/>
    </row>
    <row r="86" spans="1:29" ht="45" hidden="1" customHeight="1">
      <c r="A86" s="227" t="s">
        <v>374</v>
      </c>
      <c r="B86" s="228">
        <v>1694175</v>
      </c>
      <c r="C86" s="229" t="s">
        <v>125</v>
      </c>
      <c r="D86" s="228" t="s">
        <v>32</v>
      </c>
      <c r="E86" s="228" t="s">
        <v>310</v>
      </c>
      <c r="F86" s="228" t="s">
        <v>43</v>
      </c>
      <c r="G86" s="228" t="s">
        <v>367</v>
      </c>
      <c r="H86" s="228" t="s">
        <v>194</v>
      </c>
      <c r="I86" s="230" t="s">
        <v>375</v>
      </c>
      <c r="J86" s="228" t="s">
        <v>196</v>
      </c>
      <c r="K86" s="230" t="s">
        <v>223</v>
      </c>
      <c r="L86" s="228" t="s">
        <v>41</v>
      </c>
      <c r="M86" s="231" t="s">
        <v>369</v>
      </c>
      <c r="N86" s="231" t="s">
        <v>316</v>
      </c>
      <c r="O86" s="231" t="s">
        <v>160</v>
      </c>
      <c r="P86" s="231" t="s">
        <v>358</v>
      </c>
      <c r="Q86" s="231" t="s">
        <v>315</v>
      </c>
      <c r="R86" s="231" t="s">
        <v>370</v>
      </c>
      <c r="S86" s="231" t="s">
        <v>371</v>
      </c>
      <c r="T86" s="232" t="s">
        <v>163</v>
      </c>
      <c r="U86" s="233" t="s">
        <v>163</v>
      </c>
      <c r="V86" s="228" t="s">
        <v>376</v>
      </c>
      <c r="W86" s="228"/>
      <c r="X86" s="228"/>
      <c r="Y86" s="228"/>
      <c r="Z86" s="234" t="s">
        <v>377</v>
      </c>
      <c r="AA86" s="234"/>
      <c r="AB86" s="234"/>
      <c r="AC86" s="235"/>
    </row>
    <row r="87" spans="1:29" ht="45" hidden="1" customHeight="1">
      <c r="A87" s="227" t="s">
        <v>378</v>
      </c>
      <c r="B87" s="228">
        <v>1694175</v>
      </c>
      <c r="C87" s="229" t="s">
        <v>125</v>
      </c>
      <c r="D87" s="228" t="s">
        <v>32</v>
      </c>
      <c r="E87" s="228" t="s">
        <v>310</v>
      </c>
      <c r="F87" s="228" t="s">
        <v>43</v>
      </c>
      <c r="G87" s="228" t="s">
        <v>367</v>
      </c>
      <c r="H87" s="228" t="s">
        <v>196</v>
      </c>
      <c r="I87" s="230" t="s">
        <v>275</v>
      </c>
      <c r="J87" s="228" t="s">
        <v>175</v>
      </c>
      <c r="K87" s="230" t="s">
        <v>311</v>
      </c>
      <c r="L87" s="228" t="s">
        <v>41</v>
      </c>
      <c r="M87" s="231" t="s">
        <v>369</v>
      </c>
      <c r="N87" s="231" t="s">
        <v>316</v>
      </c>
      <c r="O87" s="231" t="s">
        <v>160</v>
      </c>
      <c r="P87" s="231" t="s">
        <v>358</v>
      </c>
      <c r="Q87" s="231" t="s">
        <v>315</v>
      </c>
      <c r="R87" s="231" t="s">
        <v>370</v>
      </c>
      <c r="S87" s="231" t="s">
        <v>371</v>
      </c>
      <c r="T87" s="232" t="s">
        <v>163</v>
      </c>
      <c r="U87" s="233" t="s">
        <v>163</v>
      </c>
      <c r="V87" s="228" t="s">
        <v>376</v>
      </c>
      <c r="W87" s="228"/>
      <c r="X87" s="228"/>
      <c r="Y87" s="228"/>
      <c r="Z87" s="234" t="s">
        <v>377</v>
      </c>
      <c r="AA87" s="234"/>
      <c r="AB87" s="234"/>
      <c r="AC87" s="235"/>
    </row>
    <row r="88" spans="1:29" ht="45" hidden="1" customHeight="1">
      <c r="A88" s="244" t="s">
        <v>379</v>
      </c>
      <c r="B88" s="245">
        <v>1688331</v>
      </c>
      <c r="C88" s="238" t="s">
        <v>125</v>
      </c>
      <c r="D88" s="245" t="s">
        <v>32</v>
      </c>
      <c r="E88" s="245" t="s">
        <v>310</v>
      </c>
      <c r="F88" s="245" t="s">
        <v>43</v>
      </c>
      <c r="G88" s="245" t="s">
        <v>380</v>
      </c>
      <c r="H88" s="245" t="s">
        <v>194</v>
      </c>
      <c r="I88" s="246" t="s">
        <v>381</v>
      </c>
      <c r="J88" s="245" t="s">
        <v>382</v>
      </c>
      <c r="K88" s="246" t="s">
        <v>383</v>
      </c>
      <c r="L88" s="245" t="s">
        <v>41</v>
      </c>
      <c r="M88" s="240" t="s">
        <v>369</v>
      </c>
      <c r="N88" s="240" t="s">
        <v>316</v>
      </c>
      <c r="O88" s="240" t="s">
        <v>160</v>
      </c>
      <c r="P88" s="240" t="s">
        <v>358</v>
      </c>
      <c r="Q88" s="240" t="s">
        <v>315</v>
      </c>
      <c r="R88" s="240" t="s">
        <v>370</v>
      </c>
      <c r="S88" s="240" t="s">
        <v>371</v>
      </c>
      <c r="T88" s="241" t="s">
        <v>163</v>
      </c>
      <c r="U88" s="242" t="s">
        <v>163</v>
      </c>
      <c r="V88" s="245"/>
      <c r="W88" s="245"/>
      <c r="X88" s="245" t="s">
        <v>384</v>
      </c>
      <c r="Y88" s="245" t="s">
        <v>385</v>
      </c>
      <c r="Z88" s="247" t="s">
        <v>386</v>
      </c>
      <c r="AA88" s="247"/>
      <c r="AB88" s="247"/>
      <c r="AC88" s="248"/>
    </row>
    <row r="89" spans="1:29" ht="45" hidden="1" customHeight="1">
      <c r="A89" s="249" t="s">
        <v>387</v>
      </c>
      <c r="B89" s="250">
        <v>1688360</v>
      </c>
      <c r="C89" s="229" t="s">
        <v>125</v>
      </c>
      <c r="D89" s="250" t="s">
        <v>32</v>
      </c>
      <c r="E89" s="250" t="s">
        <v>310</v>
      </c>
      <c r="F89" s="250" t="s">
        <v>43</v>
      </c>
      <c r="G89" s="250" t="s">
        <v>380</v>
      </c>
      <c r="H89" s="250" t="s">
        <v>169</v>
      </c>
      <c r="I89" s="251" t="s">
        <v>388</v>
      </c>
      <c r="J89" s="250" t="s">
        <v>167</v>
      </c>
      <c r="K89" s="251" t="s">
        <v>389</v>
      </c>
      <c r="L89" s="250" t="s">
        <v>41</v>
      </c>
      <c r="M89" s="231" t="s">
        <v>369</v>
      </c>
      <c r="N89" s="231" t="s">
        <v>316</v>
      </c>
      <c r="O89" s="231" t="s">
        <v>160</v>
      </c>
      <c r="P89" s="231" t="s">
        <v>358</v>
      </c>
      <c r="Q89" s="231" t="s">
        <v>315</v>
      </c>
      <c r="R89" s="231" t="s">
        <v>370</v>
      </c>
      <c r="S89" s="231" t="s">
        <v>371</v>
      </c>
      <c r="T89" s="232" t="s">
        <v>163</v>
      </c>
      <c r="U89" s="233" t="s">
        <v>163</v>
      </c>
      <c r="V89" s="250"/>
      <c r="W89" s="250"/>
      <c r="X89" s="250" t="s">
        <v>384</v>
      </c>
      <c r="Y89" s="250" t="s">
        <v>385</v>
      </c>
      <c r="Z89" s="252" t="s">
        <v>390</v>
      </c>
      <c r="AA89" s="252"/>
      <c r="AB89" s="252"/>
      <c r="AC89" s="248"/>
    </row>
    <row r="90" spans="1:29" ht="45" hidden="1" customHeight="1">
      <c r="A90" s="244" t="s">
        <v>391</v>
      </c>
      <c r="B90" s="245">
        <v>1688363</v>
      </c>
      <c r="C90" s="238" t="s">
        <v>125</v>
      </c>
      <c r="D90" s="245" t="s">
        <v>32</v>
      </c>
      <c r="E90" s="245" t="s">
        <v>310</v>
      </c>
      <c r="F90" s="245" t="s">
        <v>43</v>
      </c>
      <c r="G90" s="245" t="s">
        <v>380</v>
      </c>
      <c r="H90" s="245" t="s">
        <v>167</v>
      </c>
      <c r="I90" s="246" t="s">
        <v>389</v>
      </c>
      <c r="J90" s="245" t="s">
        <v>167</v>
      </c>
      <c r="K90" s="246" t="s">
        <v>392</v>
      </c>
      <c r="L90" s="245" t="s">
        <v>41</v>
      </c>
      <c r="M90" s="240" t="s">
        <v>369</v>
      </c>
      <c r="N90" s="240" t="s">
        <v>316</v>
      </c>
      <c r="O90" s="240" t="s">
        <v>160</v>
      </c>
      <c r="P90" s="240" t="s">
        <v>358</v>
      </c>
      <c r="Q90" s="240" t="s">
        <v>315</v>
      </c>
      <c r="R90" s="240" t="s">
        <v>370</v>
      </c>
      <c r="S90" s="240" t="s">
        <v>371</v>
      </c>
      <c r="T90" s="241" t="s">
        <v>163</v>
      </c>
      <c r="U90" s="242" t="s">
        <v>163</v>
      </c>
      <c r="V90" s="245"/>
      <c r="W90" s="245"/>
      <c r="X90" s="245" t="s">
        <v>393</v>
      </c>
      <c r="Y90" s="245" t="s">
        <v>385</v>
      </c>
      <c r="Z90" s="247" t="s">
        <v>394</v>
      </c>
      <c r="AA90" s="247"/>
      <c r="AB90" s="247"/>
      <c r="AC90" s="248"/>
    </row>
    <row r="91" spans="1:29" ht="45" hidden="1" customHeight="1">
      <c r="A91" s="249" t="s">
        <v>395</v>
      </c>
      <c r="B91" s="250">
        <v>1688364</v>
      </c>
      <c r="C91" s="229" t="s">
        <v>125</v>
      </c>
      <c r="D91" s="250" t="s">
        <v>32</v>
      </c>
      <c r="E91" s="250" t="s">
        <v>310</v>
      </c>
      <c r="F91" s="250" t="s">
        <v>43</v>
      </c>
      <c r="G91" s="250" t="s">
        <v>380</v>
      </c>
      <c r="H91" s="250" t="s">
        <v>167</v>
      </c>
      <c r="I91" s="251" t="s">
        <v>392</v>
      </c>
      <c r="J91" s="250" t="s">
        <v>167</v>
      </c>
      <c r="K91" s="251" t="s">
        <v>396</v>
      </c>
      <c r="L91" s="250" t="s">
        <v>41</v>
      </c>
      <c r="M91" s="231" t="s">
        <v>369</v>
      </c>
      <c r="N91" s="231" t="s">
        <v>316</v>
      </c>
      <c r="O91" s="231" t="s">
        <v>160</v>
      </c>
      <c r="P91" s="231" t="s">
        <v>358</v>
      </c>
      <c r="Q91" s="231" t="s">
        <v>315</v>
      </c>
      <c r="R91" s="231" t="s">
        <v>370</v>
      </c>
      <c r="S91" s="231" t="s">
        <v>371</v>
      </c>
      <c r="T91" s="232" t="s">
        <v>163</v>
      </c>
      <c r="U91" s="233" t="s">
        <v>163</v>
      </c>
      <c r="V91" s="250"/>
      <c r="W91" s="250"/>
      <c r="X91" s="250" t="s">
        <v>397</v>
      </c>
      <c r="Y91" s="250" t="s">
        <v>385</v>
      </c>
      <c r="Z91" s="252" t="s">
        <v>398</v>
      </c>
      <c r="AA91" s="252"/>
      <c r="AB91" s="252"/>
      <c r="AC91" s="248"/>
    </row>
    <row r="92" spans="1:29" ht="45" hidden="1" customHeight="1">
      <c r="A92" s="244" t="s">
        <v>399</v>
      </c>
      <c r="B92" s="245">
        <v>1688365</v>
      </c>
      <c r="C92" s="238" t="s">
        <v>125</v>
      </c>
      <c r="D92" s="245" t="s">
        <v>32</v>
      </c>
      <c r="E92" s="245" t="s">
        <v>310</v>
      </c>
      <c r="F92" s="245" t="s">
        <v>43</v>
      </c>
      <c r="G92" s="245" t="s">
        <v>380</v>
      </c>
      <c r="H92" s="245" t="s">
        <v>167</v>
      </c>
      <c r="I92" s="246" t="s">
        <v>400</v>
      </c>
      <c r="J92" s="245" t="s">
        <v>401</v>
      </c>
      <c r="K92" s="246" t="s">
        <v>402</v>
      </c>
      <c r="L92" s="245" t="s">
        <v>41</v>
      </c>
      <c r="M92" s="240" t="s">
        <v>369</v>
      </c>
      <c r="N92" s="240" t="s">
        <v>316</v>
      </c>
      <c r="O92" s="240" t="s">
        <v>160</v>
      </c>
      <c r="P92" s="240" t="s">
        <v>358</v>
      </c>
      <c r="Q92" s="240" t="s">
        <v>315</v>
      </c>
      <c r="R92" s="240" t="s">
        <v>370</v>
      </c>
      <c r="S92" s="240" t="s">
        <v>371</v>
      </c>
      <c r="T92" s="241" t="s">
        <v>163</v>
      </c>
      <c r="U92" s="242" t="s">
        <v>163</v>
      </c>
      <c r="V92" s="245"/>
      <c r="W92" s="245"/>
      <c r="X92" s="245" t="s">
        <v>384</v>
      </c>
      <c r="Y92" s="245" t="s">
        <v>385</v>
      </c>
      <c r="Z92" s="247" t="s">
        <v>403</v>
      </c>
      <c r="AA92" s="247"/>
      <c r="AB92" s="247"/>
      <c r="AC92" s="248"/>
    </row>
    <row r="93" spans="1:29" ht="45" hidden="1" customHeight="1">
      <c r="A93" s="249" t="s">
        <v>404</v>
      </c>
      <c r="B93" s="250">
        <v>1688366</v>
      </c>
      <c r="C93" s="229" t="s">
        <v>125</v>
      </c>
      <c r="D93" s="250" t="s">
        <v>32</v>
      </c>
      <c r="E93" s="250" t="s">
        <v>310</v>
      </c>
      <c r="F93" s="250" t="s">
        <v>43</v>
      </c>
      <c r="G93" s="250" t="s">
        <v>380</v>
      </c>
      <c r="H93" s="250" t="s">
        <v>405</v>
      </c>
      <c r="I93" s="251" t="s">
        <v>402</v>
      </c>
      <c r="J93" s="250" t="s">
        <v>154</v>
      </c>
      <c r="K93" s="251" t="s">
        <v>406</v>
      </c>
      <c r="L93" s="250" t="s">
        <v>41</v>
      </c>
      <c r="M93" s="231" t="s">
        <v>369</v>
      </c>
      <c r="N93" s="231" t="s">
        <v>316</v>
      </c>
      <c r="O93" s="231" t="s">
        <v>160</v>
      </c>
      <c r="P93" s="231" t="s">
        <v>358</v>
      </c>
      <c r="Q93" s="231" t="s">
        <v>315</v>
      </c>
      <c r="R93" s="231" t="s">
        <v>370</v>
      </c>
      <c r="S93" s="231" t="s">
        <v>371</v>
      </c>
      <c r="T93" s="232" t="s">
        <v>163</v>
      </c>
      <c r="U93" s="233" t="s">
        <v>163</v>
      </c>
      <c r="V93" s="250"/>
      <c r="W93" s="250"/>
      <c r="X93" s="250" t="s">
        <v>393</v>
      </c>
      <c r="Y93" s="250" t="s">
        <v>385</v>
      </c>
      <c r="Z93" s="252" t="s">
        <v>407</v>
      </c>
      <c r="AA93" s="252"/>
      <c r="AB93" s="252"/>
      <c r="AC93" s="248"/>
    </row>
    <row r="94" spans="1:29" ht="45" hidden="1" customHeight="1">
      <c r="A94" s="244" t="s">
        <v>408</v>
      </c>
      <c r="B94" s="245">
        <v>1694654</v>
      </c>
      <c r="C94" s="238" t="s">
        <v>125</v>
      </c>
      <c r="D94" s="245" t="s">
        <v>32</v>
      </c>
      <c r="E94" s="245" t="s">
        <v>310</v>
      </c>
      <c r="F94" s="245" t="s">
        <v>43</v>
      </c>
      <c r="G94" s="245" t="s">
        <v>380</v>
      </c>
      <c r="H94" s="245" t="s">
        <v>194</v>
      </c>
      <c r="I94" s="246" t="s">
        <v>409</v>
      </c>
      <c r="J94" s="245" t="s">
        <v>196</v>
      </c>
      <c r="K94" s="246" t="s">
        <v>410</v>
      </c>
      <c r="L94" s="245" t="s">
        <v>41</v>
      </c>
      <c r="M94" s="240" t="s">
        <v>369</v>
      </c>
      <c r="N94" s="240" t="s">
        <v>316</v>
      </c>
      <c r="O94" s="240" t="s">
        <v>160</v>
      </c>
      <c r="P94" s="240" t="s">
        <v>358</v>
      </c>
      <c r="Q94" s="240" t="s">
        <v>315</v>
      </c>
      <c r="R94" s="240" t="s">
        <v>370</v>
      </c>
      <c r="S94" s="240" t="s">
        <v>371</v>
      </c>
      <c r="T94" s="241" t="s">
        <v>163</v>
      </c>
      <c r="U94" s="242" t="s">
        <v>163</v>
      </c>
      <c r="V94" s="245"/>
      <c r="W94" s="245"/>
      <c r="X94" s="245" t="s">
        <v>384</v>
      </c>
      <c r="Y94" s="245" t="s">
        <v>385</v>
      </c>
      <c r="Z94" s="247" t="s">
        <v>411</v>
      </c>
      <c r="AA94" s="247"/>
      <c r="AB94" s="247"/>
      <c r="AC94" s="248"/>
    </row>
    <row r="95" spans="1:29" ht="45" hidden="1" customHeight="1">
      <c r="A95" s="249" t="s">
        <v>412</v>
      </c>
      <c r="B95" s="250">
        <v>1694699</v>
      </c>
      <c r="C95" s="229" t="s">
        <v>125</v>
      </c>
      <c r="D95" s="250" t="s">
        <v>32</v>
      </c>
      <c r="E95" s="250" t="s">
        <v>310</v>
      </c>
      <c r="F95" s="250" t="s">
        <v>43</v>
      </c>
      <c r="G95" s="250" t="s">
        <v>380</v>
      </c>
      <c r="H95" s="250" t="s">
        <v>196</v>
      </c>
      <c r="I95" s="251" t="s">
        <v>410</v>
      </c>
      <c r="J95" s="250" t="s">
        <v>196</v>
      </c>
      <c r="K95" s="251" t="s">
        <v>413</v>
      </c>
      <c r="L95" s="250" t="s">
        <v>41</v>
      </c>
      <c r="M95" s="231" t="s">
        <v>369</v>
      </c>
      <c r="N95" s="231" t="s">
        <v>316</v>
      </c>
      <c r="O95" s="231" t="s">
        <v>160</v>
      </c>
      <c r="P95" s="231" t="s">
        <v>358</v>
      </c>
      <c r="Q95" s="231" t="s">
        <v>315</v>
      </c>
      <c r="R95" s="231" t="s">
        <v>370</v>
      </c>
      <c r="S95" s="231" t="s">
        <v>371</v>
      </c>
      <c r="T95" s="232" t="s">
        <v>163</v>
      </c>
      <c r="U95" s="233" t="s">
        <v>163</v>
      </c>
      <c r="V95" s="250"/>
      <c r="W95" s="250"/>
      <c r="X95" s="250" t="s">
        <v>414</v>
      </c>
      <c r="Y95" s="250" t="s">
        <v>385</v>
      </c>
      <c r="Z95" s="252" t="s">
        <v>415</v>
      </c>
      <c r="AA95" s="252"/>
      <c r="AB95" s="252"/>
      <c r="AC95" s="248"/>
    </row>
    <row r="96" spans="1:29" ht="45" hidden="1" customHeight="1">
      <c r="A96" s="244" t="s">
        <v>416</v>
      </c>
      <c r="B96" s="245">
        <v>1694727</v>
      </c>
      <c r="C96" s="238" t="s">
        <v>125</v>
      </c>
      <c r="D96" s="245" t="s">
        <v>32</v>
      </c>
      <c r="E96" s="245" t="s">
        <v>310</v>
      </c>
      <c r="F96" s="245" t="s">
        <v>43</v>
      </c>
      <c r="G96" s="245" t="s">
        <v>380</v>
      </c>
      <c r="H96" s="245" t="s">
        <v>196</v>
      </c>
      <c r="I96" s="246" t="s">
        <v>413</v>
      </c>
      <c r="J96" s="245" t="s">
        <v>196</v>
      </c>
      <c r="K96" s="246" t="s">
        <v>417</v>
      </c>
      <c r="L96" s="245" t="s">
        <v>41</v>
      </c>
      <c r="M96" s="240" t="s">
        <v>369</v>
      </c>
      <c r="N96" s="240" t="s">
        <v>316</v>
      </c>
      <c r="O96" s="240" t="s">
        <v>160</v>
      </c>
      <c r="P96" s="240" t="s">
        <v>358</v>
      </c>
      <c r="Q96" s="240" t="s">
        <v>315</v>
      </c>
      <c r="R96" s="240" t="s">
        <v>370</v>
      </c>
      <c r="S96" s="240" t="s">
        <v>371</v>
      </c>
      <c r="T96" s="241" t="s">
        <v>163</v>
      </c>
      <c r="U96" s="242" t="s">
        <v>163</v>
      </c>
      <c r="V96" s="245"/>
      <c r="W96" s="245"/>
      <c r="X96" s="245" t="s">
        <v>393</v>
      </c>
      <c r="Y96" s="245" t="s">
        <v>385</v>
      </c>
      <c r="Z96" s="247" t="s">
        <v>418</v>
      </c>
      <c r="AA96" s="247"/>
      <c r="AB96" s="247"/>
      <c r="AC96" s="248"/>
    </row>
    <row r="97" spans="1:29" ht="45" hidden="1" customHeight="1">
      <c r="A97" s="249" t="s">
        <v>419</v>
      </c>
      <c r="B97" s="250">
        <v>1694781</v>
      </c>
      <c r="C97" s="229" t="s">
        <v>125</v>
      </c>
      <c r="D97" s="250" t="s">
        <v>32</v>
      </c>
      <c r="E97" s="250" t="s">
        <v>310</v>
      </c>
      <c r="F97" s="250" t="s">
        <v>43</v>
      </c>
      <c r="G97" s="250" t="s">
        <v>380</v>
      </c>
      <c r="H97" s="250" t="s">
        <v>196</v>
      </c>
      <c r="I97" s="251" t="s">
        <v>417</v>
      </c>
      <c r="J97" s="250" t="s">
        <v>175</v>
      </c>
      <c r="K97" s="251" t="s">
        <v>420</v>
      </c>
      <c r="L97" s="250" t="s">
        <v>41</v>
      </c>
      <c r="M97" s="231" t="s">
        <v>369</v>
      </c>
      <c r="N97" s="231" t="s">
        <v>316</v>
      </c>
      <c r="O97" s="231" t="s">
        <v>160</v>
      </c>
      <c r="P97" s="231" t="s">
        <v>358</v>
      </c>
      <c r="Q97" s="231" t="s">
        <v>315</v>
      </c>
      <c r="R97" s="231" t="s">
        <v>370</v>
      </c>
      <c r="S97" s="231" t="s">
        <v>371</v>
      </c>
      <c r="T97" s="232" t="s">
        <v>163</v>
      </c>
      <c r="U97" s="233" t="s">
        <v>163</v>
      </c>
      <c r="V97" s="250"/>
      <c r="W97" s="250"/>
      <c r="X97" s="250" t="s">
        <v>384</v>
      </c>
      <c r="Y97" s="250" t="s">
        <v>385</v>
      </c>
      <c r="Z97" s="252" t="s">
        <v>421</v>
      </c>
      <c r="AA97" s="252"/>
      <c r="AB97" s="252"/>
      <c r="AC97" s="248"/>
    </row>
    <row r="98" spans="1:29" ht="45" hidden="1" customHeight="1">
      <c r="A98" s="253" t="s">
        <v>422</v>
      </c>
      <c r="B98" s="254">
        <v>1688325</v>
      </c>
      <c r="C98" s="238" t="s">
        <v>125</v>
      </c>
      <c r="D98" s="254" t="s">
        <v>32</v>
      </c>
      <c r="E98" s="254" t="s">
        <v>310</v>
      </c>
      <c r="F98" s="254" t="s">
        <v>43</v>
      </c>
      <c r="G98" s="254" t="s">
        <v>423</v>
      </c>
      <c r="H98" s="254" t="s">
        <v>194</v>
      </c>
      <c r="I98" s="255" t="s">
        <v>424</v>
      </c>
      <c r="J98" s="254" t="s">
        <v>154</v>
      </c>
      <c r="K98" s="255" t="s">
        <v>155</v>
      </c>
      <c r="L98" s="254" t="s">
        <v>41</v>
      </c>
      <c r="M98" s="240" t="s">
        <v>369</v>
      </c>
      <c r="N98" s="240" t="s">
        <v>316</v>
      </c>
      <c r="O98" s="240" t="s">
        <v>160</v>
      </c>
      <c r="P98" s="240" t="s">
        <v>358</v>
      </c>
      <c r="Q98" s="240" t="s">
        <v>315</v>
      </c>
      <c r="R98" s="240" t="s">
        <v>370</v>
      </c>
      <c r="S98" s="240" t="s">
        <v>371</v>
      </c>
      <c r="T98" s="241" t="s">
        <v>163</v>
      </c>
      <c r="U98" s="242" t="s">
        <v>163</v>
      </c>
      <c r="V98" s="254"/>
      <c r="W98" s="254"/>
      <c r="X98" s="254"/>
      <c r="Y98" s="254" t="s">
        <v>425</v>
      </c>
      <c r="Z98" s="256" t="s">
        <v>426</v>
      </c>
      <c r="AA98" s="256"/>
      <c r="AB98" s="256"/>
      <c r="AC98" s="257"/>
    </row>
    <row r="99" spans="1:29" ht="45" hidden="1" customHeight="1">
      <c r="A99" s="258" t="s">
        <v>427</v>
      </c>
      <c r="B99" s="259">
        <v>1694506</v>
      </c>
      <c r="C99" s="229" t="s">
        <v>125</v>
      </c>
      <c r="D99" s="259" t="s">
        <v>32</v>
      </c>
      <c r="E99" s="259" t="s">
        <v>310</v>
      </c>
      <c r="F99" s="259" t="s">
        <v>43</v>
      </c>
      <c r="G99" s="259" t="s">
        <v>423</v>
      </c>
      <c r="H99" s="259" t="s">
        <v>194</v>
      </c>
      <c r="I99" s="260" t="s">
        <v>428</v>
      </c>
      <c r="J99" s="259" t="s">
        <v>175</v>
      </c>
      <c r="K99" s="260" t="s">
        <v>332</v>
      </c>
      <c r="L99" s="259" t="s">
        <v>41</v>
      </c>
      <c r="M99" s="231" t="s">
        <v>369</v>
      </c>
      <c r="N99" s="231" t="s">
        <v>316</v>
      </c>
      <c r="O99" s="231" t="s">
        <v>160</v>
      </c>
      <c r="P99" s="231" t="s">
        <v>358</v>
      </c>
      <c r="Q99" s="231" t="s">
        <v>315</v>
      </c>
      <c r="R99" s="231" t="s">
        <v>370</v>
      </c>
      <c r="S99" s="231" t="s">
        <v>371</v>
      </c>
      <c r="T99" s="232" t="s">
        <v>163</v>
      </c>
      <c r="U99" s="233" t="s">
        <v>163</v>
      </c>
      <c r="V99" s="259"/>
      <c r="W99" s="259"/>
      <c r="X99" s="259"/>
      <c r="Y99" s="259" t="s">
        <v>425</v>
      </c>
      <c r="Z99" s="261" t="s">
        <v>429</v>
      </c>
      <c r="AA99" s="261"/>
      <c r="AB99" s="261"/>
      <c r="AC99" s="257"/>
    </row>
    <row r="100" spans="1:29" ht="45" hidden="1" customHeight="1">
      <c r="A100" s="236" t="s">
        <v>430</v>
      </c>
      <c r="B100" s="237">
        <v>1718825</v>
      </c>
      <c r="C100" s="238" t="s">
        <v>125</v>
      </c>
      <c r="D100" s="237" t="s">
        <v>32</v>
      </c>
      <c r="E100" s="237" t="s">
        <v>310</v>
      </c>
      <c r="F100" s="237" t="s">
        <v>43</v>
      </c>
      <c r="G100" s="237" t="s">
        <v>151</v>
      </c>
      <c r="H100" s="237" t="s">
        <v>175</v>
      </c>
      <c r="I100" s="239" t="s">
        <v>311</v>
      </c>
      <c r="J100" s="237" t="s">
        <v>154</v>
      </c>
      <c r="K100" s="239" t="s">
        <v>155</v>
      </c>
      <c r="L100" s="237" t="s">
        <v>41</v>
      </c>
      <c r="M100" s="240" t="s">
        <v>313</v>
      </c>
      <c r="N100" s="240" t="s">
        <v>431</v>
      </c>
      <c r="O100" s="240" t="s">
        <v>315</v>
      </c>
      <c r="P100" s="240" t="s">
        <v>432</v>
      </c>
      <c r="Q100" s="240" t="s">
        <v>160</v>
      </c>
      <c r="R100" s="240" t="s">
        <v>317</v>
      </c>
      <c r="S100" s="240"/>
      <c r="T100" s="241" t="s">
        <v>163</v>
      </c>
      <c r="U100" s="242" t="s">
        <v>163</v>
      </c>
      <c r="V100" s="237" t="s">
        <v>433</v>
      </c>
      <c r="W100" s="237"/>
      <c r="X100" s="237"/>
      <c r="Y100" s="237"/>
      <c r="Z100" s="243" t="s">
        <v>434</v>
      </c>
      <c r="AA100" s="243"/>
      <c r="AB100" s="243"/>
      <c r="AC100" s="235"/>
    </row>
    <row r="101" spans="1:29" ht="45" hidden="1" customHeight="1">
      <c r="A101" s="236" t="s">
        <v>435</v>
      </c>
      <c r="B101" s="237">
        <v>1718825</v>
      </c>
      <c r="C101" s="238" t="s">
        <v>125</v>
      </c>
      <c r="D101" s="237" t="s">
        <v>32</v>
      </c>
      <c r="E101" s="237" t="s">
        <v>310</v>
      </c>
      <c r="F101" s="237" t="s">
        <v>43</v>
      </c>
      <c r="G101" s="237" t="s">
        <v>151</v>
      </c>
      <c r="H101" s="237" t="s">
        <v>167</v>
      </c>
      <c r="I101" s="239" t="s">
        <v>168</v>
      </c>
      <c r="J101" s="237" t="s">
        <v>169</v>
      </c>
      <c r="K101" s="239" t="s">
        <v>170</v>
      </c>
      <c r="L101" s="237" t="s">
        <v>41</v>
      </c>
      <c r="M101" s="240" t="s">
        <v>313</v>
      </c>
      <c r="N101" s="240" t="s">
        <v>431</v>
      </c>
      <c r="O101" s="240" t="s">
        <v>315</v>
      </c>
      <c r="P101" s="240" t="s">
        <v>432</v>
      </c>
      <c r="Q101" s="240" t="s">
        <v>160</v>
      </c>
      <c r="R101" s="240" t="s">
        <v>317</v>
      </c>
      <c r="S101" s="240"/>
      <c r="T101" s="241" t="s">
        <v>163</v>
      </c>
      <c r="U101" s="242" t="s">
        <v>163</v>
      </c>
      <c r="V101" s="237" t="s">
        <v>433</v>
      </c>
      <c r="W101" s="237"/>
      <c r="X101" s="237"/>
      <c r="Y101" s="237"/>
      <c r="Z101" s="243" t="s">
        <v>434</v>
      </c>
      <c r="AA101" s="243"/>
      <c r="AB101" s="243"/>
      <c r="AC101" s="235"/>
    </row>
    <row r="102" spans="1:29" ht="45" customHeight="1">
      <c r="A102" s="236" t="s">
        <v>436</v>
      </c>
      <c r="B102" s="237">
        <v>1718825</v>
      </c>
      <c r="C102" s="238" t="s">
        <v>125</v>
      </c>
      <c r="D102" s="237" t="s">
        <v>32</v>
      </c>
      <c r="E102" s="237" t="s">
        <v>310</v>
      </c>
      <c r="F102" s="237" t="s">
        <v>43</v>
      </c>
      <c r="G102" s="237" t="s">
        <v>151</v>
      </c>
      <c r="H102" s="237" t="s">
        <v>154</v>
      </c>
      <c r="I102" s="239" t="s">
        <v>172</v>
      </c>
      <c r="J102" s="237" t="s">
        <v>167</v>
      </c>
      <c r="K102" s="239" t="s">
        <v>173</v>
      </c>
      <c r="L102" s="237" t="s">
        <v>41</v>
      </c>
      <c r="M102" s="240" t="s">
        <v>313</v>
      </c>
      <c r="N102" s="240" t="s">
        <v>431</v>
      </c>
      <c r="O102" s="240" t="s">
        <v>315</v>
      </c>
      <c r="P102" s="240" t="s">
        <v>432</v>
      </c>
      <c r="Q102" s="240" t="s">
        <v>160</v>
      </c>
      <c r="R102" s="240" t="s">
        <v>317</v>
      </c>
      <c r="S102" s="240"/>
      <c r="T102" s="241" t="s">
        <v>163</v>
      </c>
      <c r="U102" s="242" t="s">
        <v>163</v>
      </c>
      <c r="V102" s="237" t="s">
        <v>433</v>
      </c>
      <c r="W102" s="237"/>
      <c r="X102" s="237"/>
      <c r="Y102" s="237"/>
      <c r="Z102" s="243" t="s">
        <v>434</v>
      </c>
      <c r="AA102" s="243"/>
      <c r="AB102" s="243"/>
      <c r="AC102" s="235"/>
    </row>
    <row r="103" spans="1:29" ht="45" hidden="1" customHeight="1">
      <c r="A103" s="236" t="s">
        <v>437</v>
      </c>
      <c r="B103" s="237">
        <v>1718825</v>
      </c>
      <c r="C103" s="238" t="s">
        <v>125</v>
      </c>
      <c r="D103" s="237" t="s">
        <v>32</v>
      </c>
      <c r="E103" s="237" t="s">
        <v>310</v>
      </c>
      <c r="F103" s="237" t="s">
        <v>43</v>
      </c>
      <c r="G103" s="237" t="s">
        <v>151</v>
      </c>
      <c r="H103" s="237" t="s">
        <v>194</v>
      </c>
      <c r="I103" s="239" t="s">
        <v>195</v>
      </c>
      <c r="J103" s="237" t="s">
        <v>196</v>
      </c>
      <c r="K103" s="239" t="s">
        <v>188</v>
      </c>
      <c r="L103" s="237" t="s">
        <v>41</v>
      </c>
      <c r="M103" s="240" t="s">
        <v>313</v>
      </c>
      <c r="N103" s="240" t="s">
        <v>431</v>
      </c>
      <c r="O103" s="240" t="s">
        <v>315</v>
      </c>
      <c r="P103" s="240" t="s">
        <v>432</v>
      </c>
      <c r="Q103" s="240" t="s">
        <v>160</v>
      </c>
      <c r="R103" s="240" t="s">
        <v>317</v>
      </c>
      <c r="S103" s="240"/>
      <c r="T103" s="241" t="s">
        <v>163</v>
      </c>
      <c r="U103" s="242" t="s">
        <v>163</v>
      </c>
      <c r="V103" s="237" t="s">
        <v>433</v>
      </c>
      <c r="W103" s="237"/>
      <c r="X103" s="237"/>
      <c r="Y103" s="237"/>
      <c r="Z103" s="243" t="s">
        <v>434</v>
      </c>
      <c r="AA103" s="243"/>
      <c r="AB103" s="243"/>
      <c r="AC103" s="235"/>
    </row>
    <row r="104" spans="1:29" ht="45" hidden="1" customHeight="1">
      <c r="A104" s="236" t="s">
        <v>438</v>
      </c>
      <c r="B104" s="237">
        <v>1718825</v>
      </c>
      <c r="C104" s="238" t="s">
        <v>125</v>
      </c>
      <c r="D104" s="237" t="s">
        <v>32</v>
      </c>
      <c r="E104" s="237" t="s">
        <v>310</v>
      </c>
      <c r="F104" s="237" t="s">
        <v>43</v>
      </c>
      <c r="G104" s="237" t="s">
        <v>151</v>
      </c>
      <c r="H104" s="237" t="s">
        <v>196</v>
      </c>
      <c r="I104" s="239" t="s">
        <v>198</v>
      </c>
      <c r="J104" s="237" t="s">
        <v>175</v>
      </c>
      <c r="K104" s="239" t="s">
        <v>332</v>
      </c>
      <c r="L104" s="237" t="s">
        <v>41</v>
      </c>
      <c r="M104" s="240" t="s">
        <v>313</v>
      </c>
      <c r="N104" s="240" t="s">
        <v>431</v>
      </c>
      <c r="O104" s="240" t="s">
        <v>315</v>
      </c>
      <c r="P104" s="240" t="s">
        <v>432</v>
      </c>
      <c r="Q104" s="240" t="s">
        <v>160</v>
      </c>
      <c r="R104" s="240" t="s">
        <v>317</v>
      </c>
      <c r="S104" s="240"/>
      <c r="T104" s="241" t="s">
        <v>163</v>
      </c>
      <c r="U104" s="242" t="s">
        <v>163</v>
      </c>
      <c r="V104" s="237" t="s">
        <v>433</v>
      </c>
      <c r="W104" s="237"/>
      <c r="X104" s="237"/>
      <c r="Y104" s="237"/>
      <c r="Z104" s="243" t="s">
        <v>434</v>
      </c>
      <c r="AA104" s="243"/>
      <c r="AB104" s="243"/>
      <c r="AC104" s="235"/>
    </row>
    <row r="105" spans="1:29" ht="45" hidden="1" customHeight="1">
      <c r="A105" s="236" t="s">
        <v>439</v>
      </c>
      <c r="B105" s="237">
        <v>1718825</v>
      </c>
      <c r="C105" s="238" t="s">
        <v>125</v>
      </c>
      <c r="D105" s="237" t="s">
        <v>32</v>
      </c>
      <c r="E105" s="237" t="s">
        <v>310</v>
      </c>
      <c r="F105" s="237" t="s">
        <v>43</v>
      </c>
      <c r="G105" s="237" t="s">
        <v>151</v>
      </c>
      <c r="H105" s="237" t="s">
        <v>169</v>
      </c>
      <c r="I105" s="239" t="s">
        <v>213</v>
      </c>
      <c r="J105" s="237" t="s">
        <v>169</v>
      </c>
      <c r="K105" s="239" t="s">
        <v>213</v>
      </c>
      <c r="L105" s="237" t="s">
        <v>41</v>
      </c>
      <c r="M105" s="240" t="s">
        <v>313</v>
      </c>
      <c r="N105" s="240" t="s">
        <v>431</v>
      </c>
      <c r="O105" s="240" t="s">
        <v>315</v>
      </c>
      <c r="P105" s="240" t="s">
        <v>432</v>
      </c>
      <c r="Q105" s="240" t="s">
        <v>160</v>
      </c>
      <c r="R105" s="240" t="s">
        <v>317</v>
      </c>
      <c r="S105" s="240"/>
      <c r="T105" s="241" t="s">
        <v>163</v>
      </c>
      <c r="U105" s="242" t="s">
        <v>163</v>
      </c>
      <c r="V105" s="237" t="s">
        <v>433</v>
      </c>
      <c r="W105" s="237"/>
      <c r="X105" s="237"/>
      <c r="Y105" s="237"/>
      <c r="Z105" s="243" t="s">
        <v>434</v>
      </c>
      <c r="AA105" s="243"/>
      <c r="AB105" s="243"/>
      <c r="AC105" s="235"/>
    </row>
    <row r="106" spans="1:29" ht="45" hidden="1" customHeight="1">
      <c r="A106" s="236" t="s">
        <v>440</v>
      </c>
      <c r="B106" s="237">
        <v>1718825</v>
      </c>
      <c r="C106" s="238" t="s">
        <v>125</v>
      </c>
      <c r="D106" s="237" t="s">
        <v>32</v>
      </c>
      <c r="E106" s="237" t="s">
        <v>310</v>
      </c>
      <c r="F106" s="237" t="s">
        <v>43</v>
      </c>
      <c r="G106" s="237" t="s">
        <v>151</v>
      </c>
      <c r="H106" s="237" t="s">
        <v>169</v>
      </c>
      <c r="I106" s="239" t="s">
        <v>215</v>
      </c>
      <c r="J106" s="237" t="s">
        <v>194</v>
      </c>
      <c r="K106" s="239" t="s">
        <v>216</v>
      </c>
      <c r="L106" s="237" t="s">
        <v>41</v>
      </c>
      <c r="M106" s="240" t="s">
        <v>313</v>
      </c>
      <c r="N106" s="240" t="s">
        <v>431</v>
      </c>
      <c r="O106" s="240" t="s">
        <v>315</v>
      </c>
      <c r="P106" s="240" t="s">
        <v>432</v>
      </c>
      <c r="Q106" s="240" t="s">
        <v>160</v>
      </c>
      <c r="R106" s="240" t="s">
        <v>317</v>
      </c>
      <c r="S106" s="240"/>
      <c r="T106" s="241" t="s">
        <v>163</v>
      </c>
      <c r="U106" s="242" t="s">
        <v>163</v>
      </c>
      <c r="V106" s="237" t="s">
        <v>433</v>
      </c>
      <c r="W106" s="237"/>
      <c r="X106" s="237"/>
      <c r="Y106" s="237"/>
      <c r="Z106" s="243" t="s">
        <v>434</v>
      </c>
      <c r="AA106" s="243"/>
      <c r="AB106" s="243"/>
      <c r="AC106" s="235"/>
    </row>
    <row r="107" spans="1:29" ht="45" hidden="1" customHeight="1">
      <c r="A107" s="236" t="s">
        <v>441</v>
      </c>
      <c r="B107" s="237">
        <v>1718825</v>
      </c>
      <c r="C107" s="238" t="s">
        <v>125</v>
      </c>
      <c r="D107" s="237" t="s">
        <v>32</v>
      </c>
      <c r="E107" s="237" t="s">
        <v>310</v>
      </c>
      <c r="F107" s="237" t="s">
        <v>43</v>
      </c>
      <c r="G107" s="237" t="s">
        <v>151</v>
      </c>
      <c r="H107" s="237" t="s">
        <v>194</v>
      </c>
      <c r="I107" s="239" t="s">
        <v>218</v>
      </c>
      <c r="J107" s="237" t="s">
        <v>194</v>
      </c>
      <c r="K107" s="239" t="s">
        <v>218</v>
      </c>
      <c r="L107" s="237" t="s">
        <v>41</v>
      </c>
      <c r="M107" s="240" t="s">
        <v>313</v>
      </c>
      <c r="N107" s="240" t="s">
        <v>431</v>
      </c>
      <c r="O107" s="240" t="s">
        <v>315</v>
      </c>
      <c r="P107" s="240" t="s">
        <v>432</v>
      </c>
      <c r="Q107" s="240" t="s">
        <v>160</v>
      </c>
      <c r="R107" s="240" t="s">
        <v>317</v>
      </c>
      <c r="S107" s="240"/>
      <c r="T107" s="241" t="s">
        <v>163</v>
      </c>
      <c r="U107" s="242" t="s">
        <v>163</v>
      </c>
      <c r="V107" s="237" t="s">
        <v>433</v>
      </c>
      <c r="W107" s="237"/>
      <c r="X107" s="237"/>
      <c r="Y107" s="237"/>
      <c r="Z107" s="243" t="s">
        <v>434</v>
      </c>
      <c r="AA107" s="243"/>
      <c r="AB107" s="243"/>
      <c r="AC107" s="235"/>
    </row>
    <row r="108" spans="1:29" ht="45" hidden="1" customHeight="1">
      <c r="A108" s="236" t="s">
        <v>442</v>
      </c>
      <c r="B108" s="237">
        <v>1718825</v>
      </c>
      <c r="C108" s="238" t="s">
        <v>125</v>
      </c>
      <c r="D108" s="237" t="s">
        <v>32</v>
      </c>
      <c r="E108" s="237" t="s">
        <v>310</v>
      </c>
      <c r="F108" s="237" t="s">
        <v>43</v>
      </c>
      <c r="G108" s="237" t="s">
        <v>151</v>
      </c>
      <c r="H108" s="237" t="s">
        <v>196</v>
      </c>
      <c r="I108" s="239" t="s">
        <v>220</v>
      </c>
      <c r="J108" s="237" t="s">
        <v>196</v>
      </c>
      <c r="K108" s="239" t="s">
        <v>220</v>
      </c>
      <c r="L108" s="237" t="s">
        <v>41</v>
      </c>
      <c r="M108" s="240" t="s">
        <v>313</v>
      </c>
      <c r="N108" s="240" t="s">
        <v>431</v>
      </c>
      <c r="O108" s="240" t="s">
        <v>315</v>
      </c>
      <c r="P108" s="240" t="s">
        <v>432</v>
      </c>
      <c r="Q108" s="240" t="s">
        <v>160</v>
      </c>
      <c r="R108" s="240" t="s">
        <v>317</v>
      </c>
      <c r="S108" s="240"/>
      <c r="T108" s="241" t="s">
        <v>163</v>
      </c>
      <c r="U108" s="242" t="s">
        <v>163</v>
      </c>
      <c r="V108" s="237" t="s">
        <v>433</v>
      </c>
      <c r="W108" s="237"/>
      <c r="X108" s="237"/>
      <c r="Y108" s="237"/>
      <c r="Z108" s="243" t="s">
        <v>434</v>
      </c>
      <c r="AA108" s="243"/>
      <c r="AB108" s="243"/>
      <c r="AC108" s="235"/>
    </row>
    <row r="109" spans="1:29" ht="45" hidden="1" customHeight="1">
      <c r="A109" s="236" t="s">
        <v>443</v>
      </c>
      <c r="B109" s="237">
        <v>1718825</v>
      </c>
      <c r="C109" s="238" t="s">
        <v>125</v>
      </c>
      <c r="D109" s="237" t="s">
        <v>32</v>
      </c>
      <c r="E109" s="237" t="s">
        <v>310</v>
      </c>
      <c r="F109" s="237" t="s">
        <v>43</v>
      </c>
      <c r="G109" s="237" t="s">
        <v>151</v>
      </c>
      <c r="H109" s="237" t="s">
        <v>196</v>
      </c>
      <c r="I109" s="239" t="s">
        <v>222</v>
      </c>
      <c r="J109" s="237" t="s">
        <v>196</v>
      </c>
      <c r="K109" s="239" t="s">
        <v>223</v>
      </c>
      <c r="L109" s="237" t="s">
        <v>41</v>
      </c>
      <c r="M109" s="240" t="s">
        <v>313</v>
      </c>
      <c r="N109" s="240" t="s">
        <v>431</v>
      </c>
      <c r="O109" s="240" t="s">
        <v>315</v>
      </c>
      <c r="P109" s="240" t="s">
        <v>432</v>
      </c>
      <c r="Q109" s="240" t="s">
        <v>160</v>
      </c>
      <c r="R109" s="240" t="s">
        <v>317</v>
      </c>
      <c r="S109" s="240"/>
      <c r="T109" s="241" t="s">
        <v>163</v>
      </c>
      <c r="U109" s="242" t="s">
        <v>163</v>
      </c>
      <c r="V109" s="237" t="s">
        <v>433</v>
      </c>
      <c r="W109" s="237"/>
      <c r="X109" s="237"/>
      <c r="Y109" s="237"/>
      <c r="Z109" s="243" t="s">
        <v>434</v>
      </c>
      <c r="AA109" s="243"/>
      <c r="AB109" s="243"/>
      <c r="AC109" s="235"/>
    </row>
    <row r="110" spans="1:29" ht="45" hidden="1" customHeight="1">
      <c r="A110" s="236" t="s">
        <v>444</v>
      </c>
      <c r="B110" s="237">
        <v>1718825</v>
      </c>
      <c r="C110" s="238" t="s">
        <v>125</v>
      </c>
      <c r="D110" s="237" t="s">
        <v>32</v>
      </c>
      <c r="E110" s="237" t="s">
        <v>310</v>
      </c>
      <c r="F110" s="237" t="s">
        <v>43</v>
      </c>
      <c r="G110" s="237" t="s">
        <v>151</v>
      </c>
      <c r="H110" s="237" t="s">
        <v>167</v>
      </c>
      <c r="I110" s="239" t="s">
        <v>246</v>
      </c>
      <c r="J110" s="237" t="s">
        <v>167</v>
      </c>
      <c r="K110" s="239" t="s">
        <v>246</v>
      </c>
      <c r="L110" s="237" t="s">
        <v>41</v>
      </c>
      <c r="M110" s="240" t="s">
        <v>313</v>
      </c>
      <c r="N110" s="240" t="s">
        <v>431</v>
      </c>
      <c r="O110" s="240" t="s">
        <v>315</v>
      </c>
      <c r="P110" s="240" t="s">
        <v>432</v>
      </c>
      <c r="Q110" s="240" t="s">
        <v>160</v>
      </c>
      <c r="R110" s="240" t="s">
        <v>317</v>
      </c>
      <c r="S110" s="240"/>
      <c r="T110" s="241" t="s">
        <v>163</v>
      </c>
      <c r="U110" s="242" t="s">
        <v>163</v>
      </c>
      <c r="V110" s="237" t="s">
        <v>433</v>
      </c>
      <c r="W110" s="237"/>
      <c r="X110" s="237"/>
      <c r="Y110" s="237"/>
      <c r="Z110" s="243" t="s">
        <v>434</v>
      </c>
      <c r="AA110" s="243"/>
      <c r="AB110" s="243"/>
      <c r="AC110" s="235"/>
    </row>
    <row r="111" spans="1:29" ht="45" hidden="1" customHeight="1">
      <c r="A111" s="236" t="s">
        <v>445</v>
      </c>
      <c r="B111" s="237">
        <v>1718825</v>
      </c>
      <c r="C111" s="238" t="s">
        <v>125</v>
      </c>
      <c r="D111" s="237" t="s">
        <v>32</v>
      </c>
      <c r="E111" s="237" t="s">
        <v>310</v>
      </c>
      <c r="F111" s="237" t="s">
        <v>43</v>
      </c>
      <c r="G111" s="237" t="s">
        <v>151</v>
      </c>
      <c r="H111" s="237" t="s">
        <v>194</v>
      </c>
      <c r="I111" s="239" t="s">
        <v>260</v>
      </c>
      <c r="J111" s="237" t="s">
        <v>194</v>
      </c>
      <c r="K111" s="239" t="s">
        <v>261</v>
      </c>
      <c r="L111" s="237" t="s">
        <v>41</v>
      </c>
      <c r="M111" s="240" t="s">
        <v>313</v>
      </c>
      <c r="N111" s="240" t="s">
        <v>431</v>
      </c>
      <c r="O111" s="240" t="s">
        <v>315</v>
      </c>
      <c r="P111" s="240" t="s">
        <v>432</v>
      </c>
      <c r="Q111" s="240" t="s">
        <v>160</v>
      </c>
      <c r="R111" s="240" t="s">
        <v>317</v>
      </c>
      <c r="S111" s="240"/>
      <c r="T111" s="241" t="s">
        <v>163</v>
      </c>
      <c r="U111" s="242" t="s">
        <v>163</v>
      </c>
      <c r="V111" s="237" t="s">
        <v>433</v>
      </c>
      <c r="W111" s="237"/>
      <c r="X111" s="237"/>
      <c r="Y111" s="237"/>
      <c r="Z111" s="243" t="s">
        <v>434</v>
      </c>
      <c r="AA111" s="243"/>
      <c r="AB111" s="243"/>
      <c r="AC111" s="235"/>
    </row>
    <row r="112" spans="1:29" ht="45" hidden="1" customHeight="1">
      <c r="A112" s="236" t="s">
        <v>446</v>
      </c>
      <c r="B112" s="237">
        <v>1718825</v>
      </c>
      <c r="C112" s="238" t="s">
        <v>125</v>
      </c>
      <c r="D112" s="237" t="s">
        <v>32</v>
      </c>
      <c r="E112" s="237" t="s">
        <v>310</v>
      </c>
      <c r="F112" s="237" t="s">
        <v>43</v>
      </c>
      <c r="G112" s="237" t="s">
        <v>151</v>
      </c>
      <c r="H112" s="237" t="s">
        <v>167</v>
      </c>
      <c r="I112" s="239" t="s">
        <v>272</v>
      </c>
      <c r="J112" s="237" t="s">
        <v>167</v>
      </c>
      <c r="K112" s="239" t="s">
        <v>273</v>
      </c>
      <c r="L112" s="237" t="s">
        <v>41</v>
      </c>
      <c r="M112" s="240" t="s">
        <v>313</v>
      </c>
      <c r="N112" s="240" t="s">
        <v>431</v>
      </c>
      <c r="O112" s="240" t="s">
        <v>315</v>
      </c>
      <c r="P112" s="240" t="s">
        <v>432</v>
      </c>
      <c r="Q112" s="240" t="s">
        <v>160</v>
      </c>
      <c r="R112" s="240" t="s">
        <v>317</v>
      </c>
      <c r="S112" s="240"/>
      <c r="T112" s="241" t="s">
        <v>163</v>
      </c>
      <c r="U112" s="242" t="s">
        <v>163</v>
      </c>
      <c r="V112" s="237" t="s">
        <v>433</v>
      </c>
      <c r="W112" s="237"/>
      <c r="X112" s="237"/>
      <c r="Y112" s="237"/>
      <c r="Z112" s="243" t="s">
        <v>434</v>
      </c>
      <c r="AA112" s="243"/>
      <c r="AB112" s="243"/>
      <c r="AC112" s="235"/>
    </row>
    <row r="113" spans="1:29" ht="45" hidden="1" customHeight="1">
      <c r="A113" s="236" t="s">
        <v>447</v>
      </c>
      <c r="B113" s="237">
        <v>1718825</v>
      </c>
      <c r="C113" s="238" t="s">
        <v>125</v>
      </c>
      <c r="D113" s="237" t="s">
        <v>32</v>
      </c>
      <c r="E113" s="237" t="s">
        <v>310</v>
      </c>
      <c r="F113" s="237" t="s">
        <v>43</v>
      </c>
      <c r="G113" s="237" t="s">
        <v>151</v>
      </c>
      <c r="H113" s="237" t="s">
        <v>196</v>
      </c>
      <c r="I113" s="239" t="s">
        <v>275</v>
      </c>
      <c r="J113" s="237" t="s">
        <v>196</v>
      </c>
      <c r="K113" s="239" t="s">
        <v>276</v>
      </c>
      <c r="L113" s="237" t="s">
        <v>41</v>
      </c>
      <c r="M113" s="240" t="s">
        <v>313</v>
      </c>
      <c r="N113" s="240" t="s">
        <v>431</v>
      </c>
      <c r="O113" s="240" t="s">
        <v>315</v>
      </c>
      <c r="P113" s="240" t="s">
        <v>432</v>
      </c>
      <c r="Q113" s="240" t="s">
        <v>160</v>
      </c>
      <c r="R113" s="240" t="s">
        <v>317</v>
      </c>
      <c r="S113" s="240"/>
      <c r="T113" s="241" t="s">
        <v>163</v>
      </c>
      <c r="U113" s="242" t="s">
        <v>163</v>
      </c>
      <c r="V113" s="237" t="s">
        <v>433</v>
      </c>
      <c r="W113" s="237"/>
      <c r="X113" s="237"/>
      <c r="Y113" s="237"/>
      <c r="Z113" s="243" t="s">
        <v>434</v>
      </c>
      <c r="AA113" s="243"/>
      <c r="AB113" s="243"/>
      <c r="AC113" s="235"/>
    </row>
    <row r="114" spans="1:29" ht="45" hidden="1" customHeight="1">
      <c r="A114" s="236" t="s">
        <v>448</v>
      </c>
      <c r="B114" s="237">
        <v>1718825</v>
      </c>
      <c r="C114" s="238" t="s">
        <v>125</v>
      </c>
      <c r="D114" s="237" t="s">
        <v>32</v>
      </c>
      <c r="E114" s="237" t="s">
        <v>310</v>
      </c>
      <c r="F114" s="237" t="s">
        <v>43</v>
      </c>
      <c r="G114" s="237" t="s">
        <v>151</v>
      </c>
      <c r="H114" s="237" t="s">
        <v>194</v>
      </c>
      <c r="I114" s="239" t="s">
        <v>278</v>
      </c>
      <c r="J114" s="237" t="s">
        <v>194</v>
      </c>
      <c r="K114" s="239" t="s">
        <v>279</v>
      </c>
      <c r="L114" s="237" t="s">
        <v>41</v>
      </c>
      <c r="M114" s="240" t="s">
        <v>313</v>
      </c>
      <c r="N114" s="240" t="s">
        <v>431</v>
      </c>
      <c r="O114" s="240" t="s">
        <v>315</v>
      </c>
      <c r="P114" s="240" t="s">
        <v>432</v>
      </c>
      <c r="Q114" s="240" t="s">
        <v>160</v>
      </c>
      <c r="R114" s="240" t="s">
        <v>317</v>
      </c>
      <c r="S114" s="240"/>
      <c r="T114" s="241" t="s">
        <v>163</v>
      </c>
      <c r="U114" s="242" t="s">
        <v>163</v>
      </c>
      <c r="V114" s="237" t="s">
        <v>433</v>
      </c>
      <c r="W114" s="237"/>
      <c r="X114" s="237"/>
      <c r="Y114" s="237"/>
      <c r="Z114" s="243" t="s">
        <v>434</v>
      </c>
      <c r="AA114" s="243"/>
      <c r="AB114" s="243"/>
      <c r="AC114" s="235"/>
    </row>
    <row r="115" spans="1:29" ht="45" hidden="1" customHeight="1">
      <c r="A115" s="236" t="s">
        <v>449</v>
      </c>
      <c r="B115" s="237">
        <v>1718825</v>
      </c>
      <c r="C115" s="238" t="s">
        <v>125</v>
      </c>
      <c r="D115" s="237" t="s">
        <v>32</v>
      </c>
      <c r="E115" s="237" t="s">
        <v>310</v>
      </c>
      <c r="F115" s="237" t="s">
        <v>43</v>
      </c>
      <c r="G115" s="237" t="s">
        <v>151</v>
      </c>
      <c r="H115" s="237" t="s">
        <v>167</v>
      </c>
      <c r="I115" s="239" t="s">
        <v>284</v>
      </c>
      <c r="J115" s="237" t="s">
        <v>167</v>
      </c>
      <c r="K115" s="239" t="s">
        <v>285</v>
      </c>
      <c r="L115" s="237" t="s">
        <v>41</v>
      </c>
      <c r="M115" s="240" t="s">
        <v>313</v>
      </c>
      <c r="N115" s="240" t="s">
        <v>431</v>
      </c>
      <c r="O115" s="240" t="s">
        <v>315</v>
      </c>
      <c r="P115" s="240" t="s">
        <v>432</v>
      </c>
      <c r="Q115" s="240" t="s">
        <v>160</v>
      </c>
      <c r="R115" s="240" t="s">
        <v>317</v>
      </c>
      <c r="S115" s="240"/>
      <c r="T115" s="241" t="s">
        <v>163</v>
      </c>
      <c r="U115" s="242" t="s">
        <v>163</v>
      </c>
      <c r="V115" s="237" t="s">
        <v>433</v>
      </c>
      <c r="W115" s="237"/>
      <c r="X115" s="237"/>
      <c r="Y115" s="237"/>
      <c r="Z115" s="243" t="s">
        <v>434</v>
      </c>
      <c r="AA115" s="243"/>
      <c r="AB115" s="243"/>
      <c r="AC115" s="235"/>
    </row>
    <row r="116" spans="1:29" ht="45" hidden="1" customHeight="1">
      <c r="A116" s="236" t="s">
        <v>450</v>
      </c>
      <c r="B116" s="237">
        <v>1718825</v>
      </c>
      <c r="C116" s="238" t="s">
        <v>125</v>
      </c>
      <c r="D116" s="237" t="s">
        <v>32</v>
      </c>
      <c r="E116" s="237" t="s">
        <v>310</v>
      </c>
      <c r="F116" s="237" t="s">
        <v>43</v>
      </c>
      <c r="G116" s="237" t="s">
        <v>151</v>
      </c>
      <c r="H116" s="237" t="s">
        <v>196</v>
      </c>
      <c r="I116" s="239" t="s">
        <v>205</v>
      </c>
      <c r="J116" s="237" t="s">
        <v>196</v>
      </c>
      <c r="K116" s="239" t="s">
        <v>257</v>
      </c>
      <c r="L116" s="237" t="s">
        <v>41</v>
      </c>
      <c r="M116" s="240" t="s">
        <v>313</v>
      </c>
      <c r="N116" s="240" t="s">
        <v>431</v>
      </c>
      <c r="O116" s="240" t="s">
        <v>315</v>
      </c>
      <c r="P116" s="240" t="s">
        <v>432</v>
      </c>
      <c r="Q116" s="240" t="s">
        <v>160</v>
      </c>
      <c r="R116" s="240" t="s">
        <v>317</v>
      </c>
      <c r="S116" s="240"/>
      <c r="T116" s="241" t="s">
        <v>163</v>
      </c>
      <c r="U116" s="242" t="s">
        <v>163</v>
      </c>
      <c r="V116" s="237" t="s">
        <v>433</v>
      </c>
      <c r="W116" s="237"/>
      <c r="X116" s="237"/>
      <c r="Y116" s="237"/>
      <c r="Z116" s="243" t="s">
        <v>434</v>
      </c>
      <c r="AA116" s="243"/>
      <c r="AB116" s="243"/>
      <c r="AC116" s="235"/>
    </row>
    <row r="117" spans="1:29" ht="45" hidden="1" customHeight="1">
      <c r="A117" s="236" t="s">
        <v>451</v>
      </c>
      <c r="B117" s="237">
        <v>1718825</v>
      </c>
      <c r="C117" s="238" t="s">
        <v>125</v>
      </c>
      <c r="D117" s="237" t="s">
        <v>32</v>
      </c>
      <c r="E117" s="237" t="s">
        <v>310</v>
      </c>
      <c r="F117" s="237" t="s">
        <v>43</v>
      </c>
      <c r="G117" s="237" t="s">
        <v>151</v>
      </c>
      <c r="H117" s="237" t="s">
        <v>169</v>
      </c>
      <c r="I117" s="239" t="s">
        <v>297</v>
      </c>
      <c r="J117" s="237" t="s">
        <v>169</v>
      </c>
      <c r="K117" s="239" t="s">
        <v>298</v>
      </c>
      <c r="L117" s="237" t="s">
        <v>41</v>
      </c>
      <c r="M117" s="240" t="s">
        <v>313</v>
      </c>
      <c r="N117" s="240" t="s">
        <v>431</v>
      </c>
      <c r="O117" s="240" t="s">
        <v>315</v>
      </c>
      <c r="P117" s="240" t="s">
        <v>432</v>
      </c>
      <c r="Q117" s="240" t="s">
        <v>160</v>
      </c>
      <c r="R117" s="240" t="s">
        <v>317</v>
      </c>
      <c r="S117" s="240"/>
      <c r="T117" s="241" t="s">
        <v>163</v>
      </c>
      <c r="U117" s="242" t="s">
        <v>163</v>
      </c>
      <c r="V117" s="237" t="s">
        <v>433</v>
      </c>
      <c r="W117" s="237"/>
      <c r="X117" s="237"/>
      <c r="Y117" s="237"/>
      <c r="Z117" s="243" t="s">
        <v>434</v>
      </c>
      <c r="AA117" s="243"/>
      <c r="AB117" s="243"/>
      <c r="AC117" s="235"/>
    </row>
    <row r="118" spans="1:29" ht="45" hidden="1" customHeight="1">
      <c r="A118" s="236" t="s">
        <v>452</v>
      </c>
      <c r="B118" s="237">
        <v>1718825</v>
      </c>
      <c r="C118" s="238" t="s">
        <v>125</v>
      </c>
      <c r="D118" s="237" t="s">
        <v>32</v>
      </c>
      <c r="E118" s="237" t="s">
        <v>310</v>
      </c>
      <c r="F118" s="237" t="s">
        <v>43</v>
      </c>
      <c r="G118" s="237" t="s">
        <v>151</v>
      </c>
      <c r="H118" s="237" t="s">
        <v>169</v>
      </c>
      <c r="I118" s="239" t="s">
        <v>306</v>
      </c>
      <c r="J118" s="237" t="s">
        <v>169</v>
      </c>
      <c r="K118" s="239" t="s">
        <v>307</v>
      </c>
      <c r="L118" s="237" t="s">
        <v>41</v>
      </c>
      <c r="M118" s="240" t="s">
        <v>313</v>
      </c>
      <c r="N118" s="240" t="s">
        <v>431</v>
      </c>
      <c r="O118" s="240" t="s">
        <v>315</v>
      </c>
      <c r="P118" s="240" t="s">
        <v>432</v>
      </c>
      <c r="Q118" s="240" t="s">
        <v>160</v>
      </c>
      <c r="R118" s="240" t="s">
        <v>317</v>
      </c>
      <c r="S118" s="240"/>
      <c r="T118" s="241" t="s">
        <v>163</v>
      </c>
      <c r="U118" s="242" t="s">
        <v>163</v>
      </c>
      <c r="V118" s="237" t="s">
        <v>433</v>
      </c>
      <c r="W118" s="237"/>
      <c r="X118" s="237"/>
      <c r="Y118" s="237"/>
      <c r="Z118" s="243" t="s">
        <v>434</v>
      </c>
      <c r="AA118" s="243"/>
      <c r="AB118" s="243"/>
      <c r="AC118" s="235"/>
    </row>
    <row r="119" spans="1:29" ht="60" hidden="1" customHeight="1">
      <c r="A119" s="227" t="s">
        <v>453</v>
      </c>
      <c r="B119" s="228">
        <v>1695038</v>
      </c>
      <c r="C119" s="229" t="s">
        <v>125</v>
      </c>
      <c r="D119" s="228" t="s">
        <v>32</v>
      </c>
      <c r="E119" s="228" t="s">
        <v>310</v>
      </c>
      <c r="F119" s="228" t="s">
        <v>43</v>
      </c>
      <c r="G119" s="228" t="s">
        <v>151</v>
      </c>
      <c r="H119" s="228" t="s">
        <v>152</v>
      </c>
      <c r="I119" s="230" t="s">
        <v>153</v>
      </c>
      <c r="J119" s="228" t="s">
        <v>154</v>
      </c>
      <c r="K119" s="230" t="s">
        <v>155</v>
      </c>
      <c r="L119" s="228" t="s">
        <v>41</v>
      </c>
      <c r="M119" s="231" t="s">
        <v>313</v>
      </c>
      <c r="N119" s="231" t="s">
        <v>358</v>
      </c>
      <c r="O119" s="231" t="s">
        <v>315</v>
      </c>
      <c r="P119" s="231" t="s">
        <v>454</v>
      </c>
      <c r="Q119" s="231" t="s">
        <v>160</v>
      </c>
      <c r="R119" s="231" t="s">
        <v>317</v>
      </c>
      <c r="S119" s="231"/>
      <c r="T119" s="232" t="s">
        <v>163</v>
      </c>
      <c r="U119" s="233" t="s">
        <v>163</v>
      </c>
      <c r="V119" s="228" t="s">
        <v>318</v>
      </c>
      <c r="W119" s="228"/>
      <c r="X119" s="228"/>
      <c r="Y119" s="228"/>
      <c r="Z119" s="234" t="s">
        <v>455</v>
      </c>
      <c r="AA119" s="234"/>
      <c r="AB119" s="234"/>
      <c r="AC119" s="235"/>
    </row>
    <row r="120" spans="1:29" ht="60" hidden="1" customHeight="1">
      <c r="A120" s="227" t="s">
        <v>456</v>
      </c>
      <c r="B120" s="228">
        <v>1695038</v>
      </c>
      <c r="C120" s="229" t="s">
        <v>125</v>
      </c>
      <c r="D120" s="228" t="s">
        <v>32</v>
      </c>
      <c r="E120" s="228" t="s">
        <v>310</v>
      </c>
      <c r="F120" s="228" t="s">
        <v>43</v>
      </c>
      <c r="G120" s="228" t="s">
        <v>151</v>
      </c>
      <c r="H120" s="228" t="s">
        <v>167</v>
      </c>
      <c r="I120" s="230" t="s">
        <v>168</v>
      </c>
      <c r="J120" s="228" t="s">
        <v>169</v>
      </c>
      <c r="K120" s="230" t="s">
        <v>170</v>
      </c>
      <c r="L120" s="228" t="s">
        <v>41</v>
      </c>
      <c r="M120" s="231" t="s">
        <v>313</v>
      </c>
      <c r="N120" s="231" t="s">
        <v>358</v>
      </c>
      <c r="O120" s="231" t="s">
        <v>315</v>
      </c>
      <c r="P120" s="231" t="s">
        <v>454</v>
      </c>
      <c r="Q120" s="231" t="s">
        <v>160</v>
      </c>
      <c r="R120" s="231" t="s">
        <v>317</v>
      </c>
      <c r="S120" s="231"/>
      <c r="T120" s="232" t="s">
        <v>163</v>
      </c>
      <c r="U120" s="233" t="s">
        <v>163</v>
      </c>
      <c r="V120" s="228" t="s">
        <v>318</v>
      </c>
      <c r="W120" s="228"/>
      <c r="X120" s="228"/>
      <c r="Y120" s="228"/>
      <c r="Z120" s="234" t="s">
        <v>455</v>
      </c>
      <c r="AA120" s="234"/>
      <c r="AB120" s="234"/>
      <c r="AC120" s="235"/>
    </row>
    <row r="121" spans="1:29" ht="60" customHeight="1">
      <c r="A121" s="227" t="s">
        <v>457</v>
      </c>
      <c r="B121" s="228">
        <v>1695038</v>
      </c>
      <c r="C121" s="229" t="s">
        <v>125</v>
      </c>
      <c r="D121" s="228" t="s">
        <v>32</v>
      </c>
      <c r="E121" s="228" t="s">
        <v>310</v>
      </c>
      <c r="F121" s="228" t="s">
        <v>43</v>
      </c>
      <c r="G121" s="228" t="s">
        <v>151</v>
      </c>
      <c r="H121" s="228" t="s">
        <v>154</v>
      </c>
      <c r="I121" s="230" t="s">
        <v>172</v>
      </c>
      <c r="J121" s="228" t="s">
        <v>167</v>
      </c>
      <c r="K121" s="230" t="s">
        <v>173</v>
      </c>
      <c r="L121" s="228" t="s">
        <v>41</v>
      </c>
      <c r="M121" s="231" t="s">
        <v>313</v>
      </c>
      <c r="N121" s="231" t="s">
        <v>358</v>
      </c>
      <c r="O121" s="231" t="s">
        <v>315</v>
      </c>
      <c r="P121" s="231" t="s">
        <v>454</v>
      </c>
      <c r="Q121" s="231" t="s">
        <v>160</v>
      </c>
      <c r="R121" s="231" t="s">
        <v>317</v>
      </c>
      <c r="S121" s="231"/>
      <c r="T121" s="232" t="s">
        <v>163</v>
      </c>
      <c r="U121" s="233" t="s">
        <v>163</v>
      </c>
      <c r="V121" s="228" t="s">
        <v>318</v>
      </c>
      <c r="W121" s="228"/>
      <c r="X121" s="228"/>
      <c r="Y121" s="228"/>
      <c r="Z121" s="234" t="s">
        <v>455</v>
      </c>
      <c r="AA121" s="234"/>
      <c r="AB121" s="234"/>
      <c r="AC121" s="235"/>
    </row>
    <row r="122" spans="1:29" ht="60" hidden="1" customHeight="1">
      <c r="A122" s="227" t="s">
        <v>458</v>
      </c>
      <c r="B122" s="228">
        <v>1695038</v>
      </c>
      <c r="C122" s="229" t="s">
        <v>125</v>
      </c>
      <c r="D122" s="228" t="s">
        <v>32</v>
      </c>
      <c r="E122" s="228" t="s">
        <v>310</v>
      </c>
      <c r="F122" s="228" t="s">
        <v>43</v>
      </c>
      <c r="G122" s="228" t="s">
        <v>151</v>
      </c>
      <c r="H122" s="228" t="s">
        <v>175</v>
      </c>
      <c r="I122" s="230" t="s">
        <v>176</v>
      </c>
      <c r="J122" s="228" t="s">
        <v>152</v>
      </c>
      <c r="K122" s="230" t="s">
        <v>177</v>
      </c>
      <c r="L122" s="228" t="s">
        <v>41</v>
      </c>
      <c r="M122" s="231" t="s">
        <v>313</v>
      </c>
      <c r="N122" s="231" t="s">
        <v>358</v>
      </c>
      <c r="O122" s="231" t="s">
        <v>315</v>
      </c>
      <c r="P122" s="231" t="s">
        <v>454</v>
      </c>
      <c r="Q122" s="231" t="s">
        <v>160</v>
      </c>
      <c r="R122" s="231" t="s">
        <v>317</v>
      </c>
      <c r="S122" s="231"/>
      <c r="T122" s="232" t="s">
        <v>163</v>
      </c>
      <c r="U122" s="233" t="s">
        <v>163</v>
      </c>
      <c r="V122" s="228" t="s">
        <v>318</v>
      </c>
      <c r="W122" s="228"/>
      <c r="X122" s="228"/>
      <c r="Y122" s="228"/>
      <c r="Z122" s="234" t="s">
        <v>455</v>
      </c>
      <c r="AA122" s="234"/>
      <c r="AB122" s="234"/>
      <c r="AC122" s="235"/>
    </row>
    <row r="123" spans="1:29" ht="60" hidden="1" customHeight="1">
      <c r="A123" s="227" t="s">
        <v>459</v>
      </c>
      <c r="B123" s="228">
        <v>1695038</v>
      </c>
      <c r="C123" s="229" t="s">
        <v>125</v>
      </c>
      <c r="D123" s="228" t="s">
        <v>32</v>
      </c>
      <c r="E123" s="228" t="s">
        <v>310</v>
      </c>
      <c r="F123" s="228" t="s">
        <v>43</v>
      </c>
      <c r="G123" s="228" t="s">
        <v>151</v>
      </c>
      <c r="H123" s="228" t="s">
        <v>152</v>
      </c>
      <c r="I123" s="230" t="s">
        <v>179</v>
      </c>
      <c r="J123" s="228" t="s">
        <v>152</v>
      </c>
      <c r="K123" s="230" t="s">
        <v>180</v>
      </c>
      <c r="L123" s="228" t="s">
        <v>41</v>
      </c>
      <c r="M123" s="231" t="s">
        <v>313</v>
      </c>
      <c r="N123" s="231" t="s">
        <v>358</v>
      </c>
      <c r="O123" s="231" t="s">
        <v>315</v>
      </c>
      <c r="P123" s="231" t="s">
        <v>454</v>
      </c>
      <c r="Q123" s="231" t="s">
        <v>160</v>
      </c>
      <c r="R123" s="231" t="s">
        <v>317</v>
      </c>
      <c r="S123" s="231"/>
      <c r="T123" s="232" t="s">
        <v>163</v>
      </c>
      <c r="U123" s="233" t="s">
        <v>163</v>
      </c>
      <c r="V123" s="228" t="s">
        <v>318</v>
      </c>
      <c r="W123" s="228"/>
      <c r="X123" s="228"/>
      <c r="Y123" s="228"/>
      <c r="Z123" s="234" t="s">
        <v>455</v>
      </c>
      <c r="AA123" s="234"/>
      <c r="AB123" s="234"/>
      <c r="AC123" s="235"/>
    </row>
    <row r="124" spans="1:29" ht="60" hidden="1" customHeight="1">
      <c r="A124" s="227" t="s">
        <v>460</v>
      </c>
      <c r="B124" s="228">
        <v>1695038</v>
      </c>
      <c r="C124" s="229" t="s">
        <v>125</v>
      </c>
      <c r="D124" s="228" t="s">
        <v>32</v>
      </c>
      <c r="E124" s="228" t="s">
        <v>310</v>
      </c>
      <c r="F124" s="228" t="s">
        <v>43</v>
      </c>
      <c r="G124" s="228" t="s">
        <v>151</v>
      </c>
      <c r="H124" s="228" t="s">
        <v>152</v>
      </c>
      <c r="I124" s="230" t="s">
        <v>182</v>
      </c>
      <c r="J124" s="228" t="s">
        <v>183</v>
      </c>
      <c r="K124" s="230" t="s">
        <v>461</v>
      </c>
      <c r="L124" s="228" t="s">
        <v>41</v>
      </c>
      <c r="M124" s="231" t="s">
        <v>313</v>
      </c>
      <c r="N124" s="231" t="s">
        <v>358</v>
      </c>
      <c r="O124" s="231" t="s">
        <v>315</v>
      </c>
      <c r="P124" s="231" t="s">
        <v>454</v>
      </c>
      <c r="Q124" s="231" t="s">
        <v>160</v>
      </c>
      <c r="R124" s="231" t="s">
        <v>317</v>
      </c>
      <c r="S124" s="231"/>
      <c r="T124" s="232" t="s">
        <v>163</v>
      </c>
      <c r="U124" s="233" t="s">
        <v>163</v>
      </c>
      <c r="V124" s="228" t="s">
        <v>318</v>
      </c>
      <c r="W124" s="228"/>
      <c r="X124" s="228"/>
      <c r="Y124" s="228"/>
      <c r="Z124" s="234" t="s">
        <v>455</v>
      </c>
      <c r="AA124" s="234"/>
      <c r="AB124" s="234"/>
      <c r="AC124" s="235"/>
    </row>
    <row r="125" spans="1:29" ht="60" hidden="1" customHeight="1">
      <c r="A125" s="227" t="s">
        <v>462</v>
      </c>
      <c r="B125" s="228">
        <v>1695038</v>
      </c>
      <c r="C125" s="229" t="s">
        <v>125</v>
      </c>
      <c r="D125" s="228" t="s">
        <v>32</v>
      </c>
      <c r="E125" s="228" t="s">
        <v>310</v>
      </c>
      <c r="F125" s="228" t="s">
        <v>43</v>
      </c>
      <c r="G125" s="228" t="s">
        <v>151</v>
      </c>
      <c r="H125" s="228" t="s">
        <v>152</v>
      </c>
      <c r="I125" s="230" t="s">
        <v>186</v>
      </c>
      <c r="J125" s="228" t="s">
        <v>187</v>
      </c>
      <c r="K125" s="230" t="s">
        <v>188</v>
      </c>
      <c r="L125" s="228" t="s">
        <v>41</v>
      </c>
      <c r="M125" s="231" t="s">
        <v>313</v>
      </c>
      <c r="N125" s="231" t="s">
        <v>358</v>
      </c>
      <c r="O125" s="231" t="s">
        <v>315</v>
      </c>
      <c r="P125" s="231" t="s">
        <v>454</v>
      </c>
      <c r="Q125" s="231" t="s">
        <v>160</v>
      </c>
      <c r="R125" s="231" t="s">
        <v>317</v>
      </c>
      <c r="S125" s="231"/>
      <c r="T125" s="232" t="s">
        <v>163</v>
      </c>
      <c r="U125" s="233" t="s">
        <v>163</v>
      </c>
      <c r="V125" s="228" t="s">
        <v>318</v>
      </c>
      <c r="W125" s="228"/>
      <c r="X125" s="228"/>
      <c r="Y125" s="228"/>
      <c r="Z125" s="234" t="s">
        <v>455</v>
      </c>
      <c r="AA125" s="234"/>
      <c r="AB125" s="234"/>
      <c r="AC125" s="235"/>
    </row>
    <row r="126" spans="1:29" ht="60" hidden="1" customHeight="1">
      <c r="A126" s="227" t="s">
        <v>463</v>
      </c>
      <c r="B126" s="228">
        <v>1695038</v>
      </c>
      <c r="C126" s="229" t="s">
        <v>125</v>
      </c>
      <c r="D126" s="228" t="s">
        <v>32</v>
      </c>
      <c r="E126" s="228" t="s">
        <v>310</v>
      </c>
      <c r="F126" s="228" t="s">
        <v>43</v>
      </c>
      <c r="G126" s="228" t="s">
        <v>151</v>
      </c>
      <c r="H126" s="228" t="s">
        <v>187</v>
      </c>
      <c r="I126" s="230" t="s">
        <v>190</v>
      </c>
      <c r="J126" s="228" t="s">
        <v>183</v>
      </c>
      <c r="K126" s="230" t="s">
        <v>464</v>
      </c>
      <c r="L126" s="228" t="s">
        <v>41</v>
      </c>
      <c r="M126" s="231" t="s">
        <v>313</v>
      </c>
      <c r="N126" s="231" t="s">
        <v>358</v>
      </c>
      <c r="O126" s="231" t="s">
        <v>315</v>
      </c>
      <c r="P126" s="231" t="s">
        <v>454</v>
      </c>
      <c r="Q126" s="231" t="s">
        <v>160</v>
      </c>
      <c r="R126" s="231" t="s">
        <v>317</v>
      </c>
      <c r="S126" s="231"/>
      <c r="T126" s="232" t="s">
        <v>163</v>
      </c>
      <c r="U126" s="233" t="s">
        <v>163</v>
      </c>
      <c r="V126" s="228" t="s">
        <v>318</v>
      </c>
      <c r="W126" s="228"/>
      <c r="X126" s="228"/>
      <c r="Y126" s="228"/>
      <c r="Z126" s="234" t="s">
        <v>455</v>
      </c>
      <c r="AA126" s="234"/>
      <c r="AB126" s="234"/>
      <c r="AC126" s="235"/>
    </row>
    <row r="127" spans="1:29" ht="60" hidden="1" customHeight="1">
      <c r="A127" s="227" t="s">
        <v>465</v>
      </c>
      <c r="B127" s="228">
        <v>1695038</v>
      </c>
      <c r="C127" s="229" t="s">
        <v>125</v>
      </c>
      <c r="D127" s="228" t="s">
        <v>32</v>
      </c>
      <c r="E127" s="228" t="s">
        <v>310</v>
      </c>
      <c r="F127" s="228" t="s">
        <v>43</v>
      </c>
      <c r="G127" s="228" t="s">
        <v>151</v>
      </c>
      <c r="H127" s="228" t="s">
        <v>191</v>
      </c>
      <c r="I127" s="230" t="s">
        <v>466</v>
      </c>
      <c r="J127" s="228" t="s">
        <v>191</v>
      </c>
      <c r="K127" s="230" t="s">
        <v>467</v>
      </c>
      <c r="L127" s="228" t="s">
        <v>41</v>
      </c>
      <c r="M127" s="231" t="s">
        <v>313</v>
      </c>
      <c r="N127" s="231" t="s">
        <v>358</v>
      </c>
      <c r="O127" s="231" t="s">
        <v>315</v>
      </c>
      <c r="P127" s="231" t="s">
        <v>454</v>
      </c>
      <c r="Q127" s="231" t="s">
        <v>160</v>
      </c>
      <c r="R127" s="231" t="s">
        <v>317</v>
      </c>
      <c r="S127" s="231"/>
      <c r="T127" s="232" t="s">
        <v>163</v>
      </c>
      <c r="U127" s="233" t="s">
        <v>163</v>
      </c>
      <c r="V127" s="228" t="s">
        <v>318</v>
      </c>
      <c r="W127" s="228"/>
      <c r="X127" s="228"/>
      <c r="Y127" s="228"/>
      <c r="Z127" s="234" t="s">
        <v>455</v>
      </c>
      <c r="AA127" s="234"/>
      <c r="AB127" s="234"/>
      <c r="AC127" s="235"/>
    </row>
    <row r="128" spans="1:29" ht="60" hidden="1" customHeight="1">
      <c r="A128" s="227" t="s">
        <v>468</v>
      </c>
      <c r="B128" s="228">
        <v>1695038</v>
      </c>
      <c r="C128" s="229" t="s">
        <v>125</v>
      </c>
      <c r="D128" s="228" t="s">
        <v>32</v>
      </c>
      <c r="E128" s="228" t="s">
        <v>310</v>
      </c>
      <c r="F128" s="228" t="s">
        <v>43</v>
      </c>
      <c r="G128" s="228" t="s">
        <v>151</v>
      </c>
      <c r="H128" s="228" t="s">
        <v>191</v>
      </c>
      <c r="I128" s="230" t="s">
        <v>469</v>
      </c>
      <c r="J128" s="228" t="s">
        <v>191</v>
      </c>
      <c r="K128" s="230" t="s">
        <v>470</v>
      </c>
      <c r="L128" s="228" t="s">
        <v>41</v>
      </c>
      <c r="M128" s="231" t="s">
        <v>313</v>
      </c>
      <c r="N128" s="231" t="s">
        <v>358</v>
      </c>
      <c r="O128" s="231" t="s">
        <v>315</v>
      </c>
      <c r="P128" s="231" t="s">
        <v>454</v>
      </c>
      <c r="Q128" s="231" t="s">
        <v>160</v>
      </c>
      <c r="R128" s="231" t="s">
        <v>317</v>
      </c>
      <c r="S128" s="231"/>
      <c r="T128" s="232" t="s">
        <v>163</v>
      </c>
      <c r="U128" s="233" t="s">
        <v>163</v>
      </c>
      <c r="V128" s="228" t="s">
        <v>318</v>
      </c>
      <c r="W128" s="228"/>
      <c r="X128" s="228"/>
      <c r="Y128" s="228"/>
      <c r="Z128" s="234" t="s">
        <v>455</v>
      </c>
      <c r="AA128" s="234"/>
      <c r="AB128" s="234"/>
      <c r="AC128" s="235"/>
    </row>
    <row r="129" spans="1:29" ht="60" hidden="1" customHeight="1">
      <c r="A129" s="227" t="s">
        <v>471</v>
      </c>
      <c r="B129" s="228">
        <v>1695038</v>
      </c>
      <c r="C129" s="229" t="s">
        <v>125</v>
      </c>
      <c r="D129" s="228" t="s">
        <v>32</v>
      </c>
      <c r="E129" s="228" t="s">
        <v>310</v>
      </c>
      <c r="F129" s="228" t="s">
        <v>43</v>
      </c>
      <c r="G129" s="228" t="s">
        <v>151</v>
      </c>
      <c r="H129" s="228" t="s">
        <v>191</v>
      </c>
      <c r="I129" s="230" t="s">
        <v>472</v>
      </c>
      <c r="J129" s="228" t="s">
        <v>191</v>
      </c>
      <c r="K129" s="230" t="s">
        <v>473</v>
      </c>
      <c r="L129" s="228" t="s">
        <v>41</v>
      </c>
      <c r="M129" s="231" t="s">
        <v>313</v>
      </c>
      <c r="N129" s="231" t="s">
        <v>358</v>
      </c>
      <c r="O129" s="231" t="s">
        <v>315</v>
      </c>
      <c r="P129" s="231" t="s">
        <v>454</v>
      </c>
      <c r="Q129" s="231" t="s">
        <v>160</v>
      </c>
      <c r="R129" s="231" t="s">
        <v>317</v>
      </c>
      <c r="S129" s="231"/>
      <c r="T129" s="232" t="s">
        <v>163</v>
      </c>
      <c r="U129" s="233" t="s">
        <v>163</v>
      </c>
      <c r="V129" s="228" t="s">
        <v>318</v>
      </c>
      <c r="W129" s="228"/>
      <c r="X129" s="228"/>
      <c r="Y129" s="228"/>
      <c r="Z129" s="234" t="s">
        <v>455</v>
      </c>
      <c r="AA129" s="234"/>
      <c r="AB129" s="234"/>
      <c r="AC129" s="235"/>
    </row>
    <row r="130" spans="1:29" ht="60" hidden="1" customHeight="1">
      <c r="A130" s="227" t="s">
        <v>474</v>
      </c>
      <c r="B130" s="228">
        <v>1695038</v>
      </c>
      <c r="C130" s="229" t="s">
        <v>125</v>
      </c>
      <c r="D130" s="228" t="s">
        <v>32</v>
      </c>
      <c r="E130" s="228" t="s">
        <v>310</v>
      </c>
      <c r="F130" s="228" t="s">
        <v>43</v>
      </c>
      <c r="G130" s="228" t="s">
        <v>151</v>
      </c>
      <c r="H130" s="228" t="s">
        <v>191</v>
      </c>
      <c r="I130" s="230" t="s">
        <v>240</v>
      </c>
      <c r="J130" s="228" t="s">
        <v>191</v>
      </c>
      <c r="K130" s="230" t="s">
        <v>475</v>
      </c>
      <c r="L130" s="228" t="s">
        <v>41</v>
      </c>
      <c r="M130" s="231" t="s">
        <v>313</v>
      </c>
      <c r="N130" s="231" t="s">
        <v>358</v>
      </c>
      <c r="O130" s="231" t="s">
        <v>315</v>
      </c>
      <c r="P130" s="231" t="s">
        <v>454</v>
      </c>
      <c r="Q130" s="231" t="s">
        <v>160</v>
      </c>
      <c r="R130" s="231" t="s">
        <v>317</v>
      </c>
      <c r="S130" s="231"/>
      <c r="T130" s="232" t="s">
        <v>163</v>
      </c>
      <c r="U130" s="233" t="s">
        <v>163</v>
      </c>
      <c r="V130" s="228" t="s">
        <v>318</v>
      </c>
      <c r="W130" s="228"/>
      <c r="X130" s="228"/>
      <c r="Y130" s="228"/>
      <c r="Z130" s="234" t="s">
        <v>455</v>
      </c>
      <c r="AA130" s="234"/>
      <c r="AB130" s="234"/>
      <c r="AC130" s="235"/>
    </row>
    <row r="131" spans="1:29" ht="60" hidden="1" customHeight="1">
      <c r="A131" s="227" t="s">
        <v>476</v>
      </c>
      <c r="B131" s="228">
        <v>1695038</v>
      </c>
      <c r="C131" s="229" t="s">
        <v>125</v>
      </c>
      <c r="D131" s="228" t="s">
        <v>32</v>
      </c>
      <c r="E131" s="228" t="s">
        <v>310</v>
      </c>
      <c r="F131" s="228" t="s">
        <v>43</v>
      </c>
      <c r="G131" s="228" t="s">
        <v>151</v>
      </c>
      <c r="H131" s="228" t="s">
        <v>191</v>
      </c>
      <c r="I131" s="230" t="s">
        <v>477</v>
      </c>
      <c r="J131" s="228" t="s">
        <v>191</v>
      </c>
      <c r="K131" s="230" t="s">
        <v>478</v>
      </c>
      <c r="L131" s="228" t="s">
        <v>41</v>
      </c>
      <c r="M131" s="231" t="s">
        <v>313</v>
      </c>
      <c r="N131" s="231" t="s">
        <v>358</v>
      </c>
      <c r="O131" s="231" t="s">
        <v>315</v>
      </c>
      <c r="P131" s="231" t="s">
        <v>454</v>
      </c>
      <c r="Q131" s="231" t="s">
        <v>160</v>
      </c>
      <c r="R131" s="231" t="s">
        <v>317</v>
      </c>
      <c r="S131" s="231"/>
      <c r="T131" s="232" t="s">
        <v>163</v>
      </c>
      <c r="U131" s="233" t="s">
        <v>163</v>
      </c>
      <c r="V131" s="228" t="s">
        <v>318</v>
      </c>
      <c r="W131" s="228"/>
      <c r="X131" s="228"/>
      <c r="Y131" s="228"/>
      <c r="Z131" s="234" t="s">
        <v>455</v>
      </c>
      <c r="AA131" s="234"/>
      <c r="AB131" s="234"/>
      <c r="AC131" s="235"/>
    </row>
    <row r="132" spans="1:29" ht="60" hidden="1" customHeight="1">
      <c r="A132" s="227" t="s">
        <v>479</v>
      </c>
      <c r="B132" s="228">
        <v>1695038</v>
      </c>
      <c r="C132" s="229" t="s">
        <v>125</v>
      </c>
      <c r="D132" s="228" t="s">
        <v>32</v>
      </c>
      <c r="E132" s="228" t="s">
        <v>310</v>
      </c>
      <c r="F132" s="229" t="s">
        <v>480</v>
      </c>
      <c r="G132" s="228" t="s">
        <v>151</v>
      </c>
      <c r="H132" s="229" t="s">
        <v>191</v>
      </c>
      <c r="I132" s="262" t="s">
        <v>481</v>
      </c>
      <c r="J132" s="229" t="s">
        <v>482</v>
      </c>
      <c r="K132" s="262" t="s">
        <v>483</v>
      </c>
      <c r="L132" s="228" t="s">
        <v>41</v>
      </c>
      <c r="M132" s="231" t="s">
        <v>313</v>
      </c>
      <c r="N132" s="231" t="s">
        <v>358</v>
      </c>
      <c r="O132" s="231" t="s">
        <v>315</v>
      </c>
      <c r="P132" s="231" t="s">
        <v>454</v>
      </c>
      <c r="Q132" s="231" t="s">
        <v>160</v>
      </c>
      <c r="R132" s="231" t="s">
        <v>317</v>
      </c>
      <c r="S132" s="231"/>
      <c r="T132" s="232" t="s">
        <v>163</v>
      </c>
      <c r="U132" s="233" t="s">
        <v>163</v>
      </c>
      <c r="V132" s="228" t="s">
        <v>318</v>
      </c>
      <c r="W132" s="228"/>
      <c r="X132" s="228"/>
      <c r="Y132" s="228"/>
      <c r="Z132" s="234" t="s">
        <v>455</v>
      </c>
      <c r="AA132" s="234"/>
      <c r="AB132" s="234"/>
      <c r="AC132" s="235"/>
    </row>
    <row r="133" spans="1:29" ht="60" hidden="1" customHeight="1">
      <c r="A133" s="227" t="s">
        <v>484</v>
      </c>
      <c r="B133" s="228">
        <v>1695038</v>
      </c>
      <c r="C133" s="229" t="s">
        <v>125</v>
      </c>
      <c r="D133" s="228" t="s">
        <v>32</v>
      </c>
      <c r="E133" s="228" t="s">
        <v>310</v>
      </c>
      <c r="F133" s="229" t="s">
        <v>480</v>
      </c>
      <c r="G133" s="228" t="s">
        <v>151</v>
      </c>
      <c r="H133" s="229" t="s">
        <v>191</v>
      </c>
      <c r="I133" s="262" t="s">
        <v>485</v>
      </c>
      <c r="J133" s="229" t="s">
        <v>482</v>
      </c>
      <c r="K133" s="262" t="s">
        <v>486</v>
      </c>
      <c r="L133" s="228" t="s">
        <v>41</v>
      </c>
      <c r="M133" s="231" t="s">
        <v>313</v>
      </c>
      <c r="N133" s="231" t="s">
        <v>358</v>
      </c>
      <c r="O133" s="231" t="s">
        <v>315</v>
      </c>
      <c r="P133" s="231" t="s">
        <v>454</v>
      </c>
      <c r="Q133" s="231" t="s">
        <v>160</v>
      </c>
      <c r="R133" s="231" t="s">
        <v>317</v>
      </c>
      <c r="S133" s="231"/>
      <c r="T133" s="232" t="s">
        <v>163</v>
      </c>
      <c r="U133" s="233" t="s">
        <v>163</v>
      </c>
      <c r="V133" s="228" t="s">
        <v>318</v>
      </c>
      <c r="W133" s="228"/>
      <c r="X133" s="228"/>
      <c r="Y133" s="228"/>
      <c r="Z133" s="234" t="s">
        <v>455</v>
      </c>
      <c r="AA133" s="234"/>
      <c r="AB133" s="234"/>
      <c r="AC133" s="235"/>
    </row>
    <row r="134" spans="1:29" ht="60" hidden="1" customHeight="1">
      <c r="A134" s="227" t="s">
        <v>487</v>
      </c>
      <c r="B134" s="228">
        <v>1695038</v>
      </c>
      <c r="C134" s="229" t="s">
        <v>125</v>
      </c>
      <c r="D134" s="228" t="s">
        <v>32</v>
      </c>
      <c r="E134" s="228" t="s">
        <v>310</v>
      </c>
      <c r="F134" s="228" t="s">
        <v>43</v>
      </c>
      <c r="G134" s="228" t="s">
        <v>151</v>
      </c>
      <c r="H134" s="228" t="s">
        <v>194</v>
      </c>
      <c r="I134" s="230" t="s">
        <v>195</v>
      </c>
      <c r="J134" s="228" t="s">
        <v>196</v>
      </c>
      <c r="K134" s="230" t="s">
        <v>188</v>
      </c>
      <c r="L134" s="228" t="s">
        <v>41</v>
      </c>
      <c r="M134" s="231" t="s">
        <v>313</v>
      </c>
      <c r="N134" s="231" t="s">
        <v>358</v>
      </c>
      <c r="O134" s="231" t="s">
        <v>315</v>
      </c>
      <c r="P134" s="231" t="s">
        <v>454</v>
      </c>
      <c r="Q134" s="231" t="s">
        <v>160</v>
      </c>
      <c r="R134" s="231" t="s">
        <v>317</v>
      </c>
      <c r="S134" s="231"/>
      <c r="T134" s="232" t="s">
        <v>163</v>
      </c>
      <c r="U134" s="233" t="s">
        <v>163</v>
      </c>
      <c r="V134" s="228" t="s">
        <v>318</v>
      </c>
      <c r="W134" s="228"/>
      <c r="X134" s="228"/>
      <c r="Y134" s="228"/>
      <c r="Z134" s="234" t="s">
        <v>455</v>
      </c>
      <c r="AA134" s="234"/>
      <c r="AB134" s="234"/>
      <c r="AC134" s="235"/>
    </row>
    <row r="135" spans="1:29" ht="60" hidden="1" customHeight="1">
      <c r="A135" s="227" t="s">
        <v>488</v>
      </c>
      <c r="B135" s="228">
        <v>1695038</v>
      </c>
      <c r="C135" s="229" t="s">
        <v>125</v>
      </c>
      <c r="D135" s="228" t="s">
        <v>32</v>
      </c>
      <c r="E135" s="228" t="s">
        <v>310</v>
      </c>
      <c r="F135" s="228" t="s">
        <v>43</v>
      </c>
      <c r="G135" s="228" t="s">
        <v>151</v>
      </c>
      <c r="H135" s="228" t="s">
        <v>196</v>
      </c>
      <c r="I135" s="230" t="s">
        <v>198</v>
      </c>
      <c r="J135" s="228" t="s">
        <v>175</v>
      </c>
      <c r="K135" s="230" t="s">
        <v>199</v>
      </c>
      <c r="L135" s="228" t="s">
        <v>41</v>
      </c>
      <c r="M135" s="231" t="s">
        <v>313</v>
      </c>
      <c r="N135" s="231" t="s">
        <v>358</v>
      </c>
      <c r="O135" s="231" t="s">
        <v>315</v>
      </c>
      <c r="P135" s="231" t="s">
        <v>454</v>
      </c>
      <c r="Q135" s="231" t="s">
        <v>160</v>
      </c>
      <c r="R135" s="231" t="s">
        <v>317</v>
      </c>
      <c r="S135" s="231"/>
      <c r="T135" s="232" t="s">
        <v>163</v>
      </c>
      <c r="U135" s="233" t="s">
        <v>163</v>
      </c>
      <c r="V135" s="228" t="s">
        <v>318</v>
      </c>
      <c r="W135" s="228"/>
      <c r="X135" s="228"/>
      <c r="Y135" s="228"/>
      <c r="Z135" s="234" t="s">
        <v>455</v>
      </c>
      <c r="AA135" s="234"/>
      <c r="AB135" s="234"/>
      <c r="AC135" s="235"/>
    </row>
    <row r="136" spans="1:29" ht="60" hidden="1" customHeight="1">
      <c r="A136" s="227" t="s">
        <v>489</v>
      </c>
      <c r="B136" s="228">
        <v>1695038</v>
      </c>
      <c r="C136" s="229" t="s">
        <v>125</v>
      </c>
      <c r="D136" s="228" t="s">
        <v>32</v>
      </c>
      <c r="E136" s="228" t="s">
        <v>310</v>
      </c>
      <c r="F136" s="228" t="s">
        <v>43</v>
      </c>
      <c r="G136" s="228" t="s">
        <v>151</v>
      </c>
      <c r="H136" s="228" t="s">
        <v>175</v>
      </c>
      <c r="I136" s="230" t="s">
        <v>201</v>
      </c>
      <c r="J136" s="228" t="s">
        <v>175</v>
      </c>
      <c r="K136" s="230" t="s">
        <v>202</v>
      </c>
      <c r="L136" s="228" t="s">
        <v>41</v>
      </c>
      <c r="M136" s="231" t="s">
        <v>313</v>
      </c>
      <c r="N136" s="231" t="s">
        <v>358</v>
      </c>
      <c r="O136" s="231" t="s">
        <v>315</v>
      </c>
      <c r="P136" s="231" t="s">
        <v>454</v>
      </c>
      <c r="Q136" s="231" t="s">
        <v>160</v>
      </c>
      <c r="R136" s="231" t="s">
        <v>317</v>
      </c>
      <c r="S136" s="231"/>
      <c r="T136" s="232" t="s">
        <v>163</v>
      </c>
      <c r="U136" s="233" t="s">
        <v>163</v>
      </c>
      <c r="V136" s="228" t="s">
        <v>318</v>
      </c>
      <c r="W136" s="228"/>
      <c r="X136" s="228"/>
      <c r="Y136" s="228"/>
      <c r="Z136" s="234" t="s">
        <v>455</v>
      </c>
      <c r="AA136" s="234"/>
      <c r="AB136" s="234"/>
      <c r="AC136" s="235"/>
    </row>
    <row r="137" spans="1:29" ht="60" hidden="1" customHeight="1">
      <c r="A137" s="227" t="s">
        <v>490</v>
      </c>
      <c r="B137" s="228">
        <v>1695038</v>
      </c>
      <c r="C137" s="229" t="s">
        <v>125</v>
      </c>
      <c r="D137" s="228" t="s">
        <v>32</v>
      </c>
      <c r="E137" s="228" t="s">
        <v>310</v>
      </c>
      <c r="F137" s="228" t="s">
        <v>43</v>
      </c>
      <c r="G137" s="228" t="s">
        <v>151</v>
      </c>
      <c r="H137" s="228" t="s">
        <v>187</v>
      </c>
      <c r="I137" s="230" t="s">
        <v>204</v>
      </c>
      <c r="J137" s="228" t="s">
        <v>187</v>
      </c>
      <c r="K137" s="230" t="s">
        <v>205</v>
      </c>
      <c r="L137" s="228" t="s">
        <v>41</v>
      </c>
      <c r="M137" s="231" t="s">
        <v>313</v>
      </c>
      <c r="N137" s="231" t="s">
        <v>358</v>
      </c>
      <c r="O137" s="231" t="s">
        <v>315</v>
      </c>
      <c r="P137" s="231" t="s">
        <v>454</v>
      </c>
      <c r="Q137" s="231" t="s">
        <v>160</v>
      </c>
      <c r="R137" s="231" t="s">
        <v>317</v>
      </c>
      <c r="S137" s="231"/>
      <c r="T137" s="232" t="s">
        <v>163</v>
      </c>
      <c r="U137" s="233" t="s">
        <v>163</v>
      </c>
      <c r="V137" s="228" t="s">
        <v>318</v>
      </c>
      <c r="W137" s="228"/>
      <c r="X137" s="228"/>
      <c r="Y137" s="228"/>
      <c r="Z137" s="234" t="s">
        <v>455</v>
      </c>
      <c r="AA137" s="234"/>
      <c r="AB137" s="234"/>
      <c r="AC137" s="235"/>
    </row>
    <row r="138" spans="1:29" ht="60" hidden="1" customHeight="1">
      <c r="A138" s="227" t="s">
        <v>491</v>
      </c>
      <c r="B138" s="228">
        <v>1695038</v>
      </c>
      <c r="C138" s="229" t="s">
        <v>125</v>
      </c>
      <c r="D138" s="228" t="s">
        <v>32</v>
      </c>
      <c r="E138" s="228" t="s">
        <v>310</v>
      </c>
      <c r="F138" s="228" t="s">
        <v>43</v>
      </c>
      <c r="G138" s="228" t="s">
        <v>151</v>
      </c>
      <c r="H138" s="228" t="s">
        <v>191</v>
      </c>
      <c r="I138" s="230" t="s">
        <v>269</v>
      </c>
      <c r="J138" s="228" t="s">
        <v>191</v>
      </c>
      <c r="K138" s="230" t="s">
        <v>492</v>
      </c>
      <c r="L138" s="228" t="s">
        <v>41</v>
      </c>
      <c r="M138" s="231" t="s">
        <v>313</v>
      </c>
      <c r="N138" s="231" t="s">
        <v>358</v>
      </c>
      <c r="O138" s="231" t="s">
        <v>315</v>
      </c>
      <c r="P138" s="231" t="s">
        <v>454</v>
      </c>
      <c r="Q138" s="231" t="s">
        <v>160</v>
      </c>
      <c r="R138" s="231" t="s">
        <v>317</v>
      </c>
      <c r="S138" s="231"/>
      <c r="T138" s="232" t="s">
        <v>163</v>
      </c>
      <c r="U138" s="233" t="s">
        <v>163</v>
      </c>
      <c r="V138" s="228" t="s">
        <v>318</v>
      </c>
      <c r="W138" s="228"/>
      <c r="X138" s="228"/>
      <c r="Y138" s="228"/>
      <c r="Z138" s="234" t="s">
        <v>455</v>
      </c>
      <c r="AA138" s="234"/>
      <c r="AB138" s="234"/>
      <c r="AC138" s="235"/>
    </row>
    <row r="139" spans="1:29" ht="60" hidden="1" customHeight="1">
      <c r="A139" s="227" t="s">
        <v>493</v>
      </c>
      <c r="B139" s="228">
        <v>1695038</v>
      </c>
      <c r="C139" s="229" t="s">
        <v>125</v>
      </c>
      <c r="D139" s="228" t="s">
        <v>32</v>
      </c>
      <c r="E139" s="228" t="s">
        <v>310</v>
      </c>
      <c r="F139" s="228" t="s">
        <v>43</v>
      </c>
      <c r="G139" s="228" t="s">
        <v>151</v>
      </c>
      <c r="H139" s="228" t="s">
        <v>152</v>
      </c>
      <c r="I139" s="230" t="s">
        <v>207</v>
      </c>
      <c r="J139" s="228" t="s">
        <v>152</v>
      </c>
      <c r="K139" s="230" t="s">
        <v>208</v>
      </c>
      <c r="L139" s="228" t="s">
        <v>41</v>
      </c>
      <c r="M139" s="231" t="s">
        <v>313</v>
      </c>
      <c r="N139" s="231" t="s">
        <v>358</v>
      </c>
      <c r="O139" s="231" t="s">
        <v>315</v>
      </c>
      <c r="P139" s="231" t="s">
        <v>454</v>
      </c>
      <c r="Q139" s="231" t="s">
        <v>160</v>
      </c>
      <c r="R139" s="231" t="s">
        <v>317</v>
      </c>
      <c r="S139" s="231"/>
      <c r="T139" s="232" t="s">
        <v>163</v>
      </c>
      <c r="U139" s="233" t="s">
        <v>163</v>
      </c>
      <c r="V139" s="228" t="s">
        <v>318</v>
      </c>
      <c r="W139" s="228"/>
      <c r="X139" s="228"/>
      <c r="Y139" s="228"/>
      <c r="Z139" s="234" t="s">
        <v>455</v>
      </c>
      <c r="AA139" s="234"/>
      <c r="AB139" s="234"/>
      <c r="AC139" s="235"/>
    </row>
    <row r="140" spans="1:29" ht="60" hidden="1" customHeight="1">
      <c r="A140" s="227" t="s">
        <v>494</v>
      </c>
      <c r="B140" s="228">
        <v>1695038</v>
      </c>
      <c r="C140" s="229" t="s">
        <v>125</v>
      </c>
      <c r="D140" s="228" t="s">
        <v>32</v>
      </c>
      <c r="E140" s="228" t="s">
        <v>310</v>
      </c>
      <c r="F140" s="228" t="s">
        <v>43</v>
      </c>
      <c r="G140" s="228" t="s">
        <v>151</v>
      </c>
      <c r="H140" s="228" t="s">
        <v>152</v>
      </c>
      <c r="I140" s="230" t="s">
        <v>210</v>
      </c>
      <c r="J140" s="228" t="s">
        <v>152</v>
      </c>
      <c r="K140" s="230" t="s">
        <v>211</v>
      </c>
      <c r="L140" s="228" t="s">
        <v>41</v>
      </c>
      <c r="M140" s="231" t="s">
        <v>313</v>
      </c>
      <c r="N140" s="231" t="s">
        <v>358</v>
      </c>
      <c r="O140" s="231" t="s">
        <v>315</v>
      </c>
      <c r="P140" s="231" t="s">
        <v>454</v>
      </c>
      <c r="Q140" s="231" t="s">
        <v>160</v>
      </c>
      <c r="R140" s="231" t="s">
        <v>317</v>
      </c>
      <c r="S140" s="231"/>
      <c r="T140" s="232" t="s">
        <v>163</v>
      </c>
      <c r="U140" s="233" t="s">
        <v>163</v>
      </c>
      <c r="V140" s="228" t="s">
        <v>318</v>
      </c>
      <c r="W140" s="228"/>
      <c r="X140" s="228"/>
      <c r="Y140" s="228"/>
      <c r="Z140" s="234" t="s">
        <v>455</v>
      </c>
      <c r="AA140" s="234"/>
      <c r="AB140" s="234"/>
      <c r="AC140" s="235"/>
    </row>
    <row r="141" spans="1:29" ht="60" hidden="1" customHeight="1">
      <c r="A141" s="227" t="s">
        <v>495</v>
      </c>
      <c r="B141" s="228">
        <v>1695038</v>
      </c>
      <c r="C141" s="229" t="s">
        <v>125</v>
      </c>
      <c r="D141" s="228" t="s">
        <v>32</v>
      </c>
      <c r="E141" s="228" t="s">
        <v>310</v>
      </c>
      <c r="F141" s="228" t="s">
        <v>43</v>
      </c>
      <c r="G141" s="228" t="s">
        <v>151</v>
      </c>
      <c r="H141" s="228" t="s">
        <v>169</v>
      </c>
      <c r="I141" s="230" t="s">
        <v>213</v>
      </c>
      <c r="J141" s="228" t="s">
        <v>169</v>
      </c>
      <c r="K141" s="230" t="s">
        <v>213</v>
      </c>
      <c r="L141" s="228" t="s">
        <v>41</v>
      </c>
      <c r="M141" s="231" t="s">
        <v>313</v>
      </c>
      <c r="N141" s="231" t="s">
        <v>358</v>
      </c>
      <c r="O141" s="231" t="s">
        <v>315</v>
      </c>
      <c r="P141" s="231" t="s">
        <v>454</v>
      </c>
      <c r="Q141" s="231" t="s">
        <v>160</v>
      </c>
      <c r="R141" s="231" t="s">
        <v>317</v>
      </c>
      <c r="S141" s="231"/>
      <c r="T141" s="232" t="s">
        <v>163</v>
      </c>
      <c r="U141" s="233" t="s">
        <v>163</v>
      </c>
      <c r="V141" s="228" t="s">
        <v>318</v>
      </c>
      <c r="W141" s="228"/>
      <c r="X141" s="228"/>
      <c r="Y141" s="228"/>
      <c r="Z141" s="234" t="s">
        <v>455</v>
      </c>
      <c r="AA141" s="234"/>
      <c r="AB141" s="234"/>
      <c r="AC141" s="235"/>
    </row>
    <row r="142" spans="1:29" ht="60" hidden="1" customHeight="1">
      <c r="A142" s="227" t="s">
        <v>496</v>
      </c>
      <c r="B142" s="228">
        <v>1695038</v>
      </c>
      <c r="C142" s="229" t="s">
        <v>125</v>
      </c>
      <c r="D142" s="228" t="s">
        <v>32</v>
      </c>
      <c r="E142" s="228" t="s">
        <v>310</v>
      </c>
      <c r="F142" s="228" t="s">
        <v>43</v>
      </c>
      <c r="G142" s="228" t="s">
        <v>151</v>
      </c>
      <c r="H142" s="228" t="s">
        <v>169</v>
      </c>
      <c r="I142" s="230" t="s">
        <v>215</v>
      </c>
      <c r="J142" s="228" t="s">
        <v>194</v>
      </c>
      <c r="K142" s="230" t="s">
        <v>216</v>
      </c>
      <c r="L142" s="228" t="s">
        <v>41</v>
      </c>
      <c r="M142" s="231" t="s">
        <v>313</v>
      </c>
      <c r="N142" s="231" t="s">
        <v>358</v>
      </c>
      <c r="O142" s="231" t="s">
        <v>315</v>
      </c>
      <c r="P142" s="231" t="s">
        <v>454</v>
      </c>
      <c r="Q142" s="231" t="s">
        <v>160</v>
      </c>
      <c r="R142" s="231" t="s">
        <v>317</v>
      </c>
      <c r="S142" s="231"/>
      <c r="T142" s="232" t="s">
        <v>163</v>
      </c>
      <c r="U142" s="233" t="s">
        <v>163</v>
      </c>
      <c r="V142" s="228" t="s">
        <v>318</v>
      </c>
      <c r="W142" s="228"/>
      <c r="X142" s="228"/>
      <c r="Y142" s="228"/>
      <c r="Z142" s="234" t="s">
        <v>455</v>
      </c>
      <c r="AA142" s="234"/>
      <c r="AB142" s="234"/>
      <c r="AC142" s="235"/>
    </row>
    <row r="143" spans="1:29" ht="60" hidden="1" customHeight="1">
      <c r="A143" s="227" t="s">
        <v>497</v>
      </c>
      <c r="B143" s="228">
        <v>1695038</v>
      </c>
      <c r="C143" s="229" t="s">
        <v>125</v>
      </c>
      <c r="D143" s="228" t="s">
        <v>32</v>
      </c>
      <c r="E143" s="228" t="s">
        <v>310</v>
      </c>
      <c r="F143" s="228" t="s">
        <v>43</v>
      </c>
      <c r="G143" s="228" t="s">
        <v>151</v>
      </c>
      <c r="H143" s="228" t="s">
        <v>194</v>
      </c>
      <c r="I143" s="230" t="s">
        <v>218</v>
      </c>
      <c r="J143" s="228" t="s">
        <v>194</v>
      </c>
      <c r="K143" s="230" t="s">
        <v>218</v>
      </c>
      <c r="L143" s="228" t="s">
        <v>41</v>
      </c>
      <c r="M143" s="231" t="s">
        <v>313</v>
      </c>
      <c r="N143" s="231" t="s">
        <v>358</v>
      </c>
      <c r="O143" s="231" t="s">
        <v>315</v>
      </c>
      <c r="P143" s="231" t="s">
        <v>454</v>
      </c>
      <c r="Q143" s="231" t="s">
        <v>160</v>
      </c>
      <c r="R143" s="231" t="s">
        <v>317</v>
      </c>
      <c r="S143" s="231"/>
      <c r="T143" s="232" t="s">
        <v>163</v>
      </c>
      <c r="U143" s="233" t="s">
        <v>163</v>
      </c>
      <c r="V143" s="228" t="s">
        <v>318</v>
      </c>
      <c r="W143" s="228"/>
      <c r="X143" s="228"/>
      <c r="Y143" s="228"/>
      <c r="Z143" s="234" t="s">
        <v>455</v>
      </c>
      <c r="AA143" s="234"/>
      <c r="AB143" s="234"/>
      <c r="AC143" s="235"/>
    </row>
    <row r="144" spans="1:29" ht="60" hidden="1" customHeight="1">
      <c r="A144" s="227" t="s">
        <v>498</v>
      </c>
      <c r="B144" s="228">
        <v>1695038</v>
      </c>
      <c r="C144" s="229" t="s">
        <v>125</v>
      </c>
      <c r="D144" s="228" t="s">
        <v>32</v>
      </c>
      <c r="E144" s="228" t="s">
        <v>310</v>
      </c>
      <c r="F144" s="228" t="s">
        <v>43</v>
      </c>
      <c r="G144" s="228" t="s">
        <v>151</v>
      </c>
      <c r="H144" s="228" t="s">
        <v>196</v>
      </c>
      <c r="I144" s="230" t="s">
        <v>220</v>
      </c>
      <c r="J144" s="228" t="s">
        <v>196</v>
      </c>
      <c r="K144" s="230" t="s">
        <v>220</v>
      </c>
      <c r="L144" s="228" t="s">
        <v>41</v>
      </c>
      <c r="M144" s="231" t="s">
        <v>313</v>
      </c>
      <c r="N144" s="231" t="s">
        <v>358</v>
      </c>
      <c r="O144" s="231" t="s">
        <v>315</v>
      </c>
      <c r="P144" s="231" t="s">
        <v>454</v>
      </c>
      <c r="Q144" s="231" t="s">
        <v>160</v>
      </c>
      <c r="R144" s="231" t="s">
        <v>317</v>
      </c>
      <c r="S144" s="231"/>
      <c r="T144" s="232" t="s">
        <v>163</v>
      </c>
      <c r="U144" s="233" t="s">
        <v>163</v>
      </c>
      <c r="V144" s="228" t="s">
        <v>318</v>
      </c>
      <c r="W144" s="228"/>
      <c r="X144" s="228"/>
      <c r="Y144" s="228"/>
      <c r="Z144" s="234" t="s">
        <v>455</v>
      </c>
      <c r="AA144" s="234"/>
      <c r="AB144" s="234"/>
      <c r="AC144" s="235"/>
    </row>
    <row r="145" spans="1:29" ht="60" hidden="1" customHeight="1">
      <c r="A145" s="227" t="s">
        <v>499</v>
      </c>
      <c r="B145" s="228">
        <v>1695038</v>
      </c>
      <c r="C145" s="229" t="s">
        <v>125</v>
      </c>
      <c r="D145" s="228" t="s">
        <v>32</v>
      </c>
      <c r="E145" s="228" t="s">
        <v>310</v>
      </c>
      <c r="F145" s="228" t="s">
        <v>43</v>
      </c>
      <c r="G145" s="228" t="s">
        <v>151</v>
      </c>
      <c r="H145" s="228" t="s">
        <v>196</v>
      </c>
      <c r="I145" s="230" t="s">
        <v>222</v>
      </c>
      <c r="J145" s="228" t="s">
        <v>196</v>
      </c>
      <c r="K145" s="230" t="s">
        <v>223</v>
      </c>
      <c r="L145" s="228" t="s">
        <v>41</v>
      </c>
      <c r="M145" s="231" t="s">
        <v>313</v>
      </c>
      <c r="N145" s="231" t="s">
        <v>358</v>
      </c>
      <c r="O145" s="231" t="s">
        <v>315</v>
      </c>
      <c r="P145" s="231" t="s">
        <v>454</v>
      </c>
      <c r="Q145" s="231" t="s">
        <v>160</v>
      </c>
      <c r="R145" s="231" t="s">
        <v>317</v>
      </c>
      <c r="S145" s="231"/>
      <c r="T145" s="232" t="s">
        <v>163</v>
      </c>
      <c r="U145" s="233" t="s">
        <v>163</v>
      </c>
      <c r="V145" s="228" t="s">
        <v>318</v>
      </c>
      <c r="W145" s="228"/>
      <c r="X145" s="228"/>
      <c r="Y145" s="228"/>
      <c r="Z145" s="234" t="s">
        <v>455</v>
      </c>
      <c r="AA145" s="234"/>
      <c r="AB145" s="234"/>
      <c r="AC145" s="235"/>
    </row>
    <row r="146" spans="1:29" ht="60" hidden="1" customHeight="1">
      <c r="A146" s="227" t="s">
        <v>500</v>
      </c>
      <c r="B146" s="228">
        <v>1695038</v>
      </c>
      <c r="C146" s="229" t="s">
        <v>125</v>
      </c>
      <c r="D146" s="228" t="s">
        <v>32</v>
      </c>
      <c r="E146" s="228" t="s">
        <v>310</v>
      </c>
      <c r="F146" s="228" t="s">
        <v>43</v>
      </c>
      <c r="G146" s="228" t="s">
        <v>151</v>
      </c>
      <c r="H146" s="228" t="s">
        <v>187</v>
      </c>
      <c r="I146" s="230" t="s">
        <v>225</v>
      </c>
      <c r="J146" s="228" t="s">
        <v>187</v>
      </c>
      <c r="K146" s="230" t="s">
        <v>226</v>
      </c>
      <c r="L146" s="228" t="s">
        <v>41</v>
      </c>
      <c r="M146" s="231" t="s">
        <v>313</v>
      </c>
      <c r="N146" s="231" t="s">
        <v>358</v>
      </c>
      <c r="O146" s="231" t="s">
        <v>315</v>
      </c>
      <c r="P146" s="231" t="s">
        <v>454</v>
      </c>
      <c r="Q146" s="231" t="s">
        <v>160</v>
      </c>
      <c r="R146" s="231" t="s">
        <v>317</v>
      </c>
      <c r="S146" s="231"/>
      <c r="T146" s="232" t="s">
        <v>163</v>
      </c>
      <c r="U146" s="233" t="s">
        <v>163</v>
      </c>
      <c r="V146" s="228" t="s">
        <v>318</v>
      </c>
      <c r="W146" s="228"/>
      <c r="X146" s="228"/>
      <c r="Y146" s="228"/>
      <c r="Z146" s="234" t="s">
        <v>455</v>
      </c>
      <c r="AA146" s="234"/>
      <c r="AB146" s="234"/>
      <c r="AC146" s="235"/>
    </row>
    <row r="147" spans="1:29" ht="60" hidden="1" customHeight="1">
      <c r="A147" s="227" t="s">
        <v>501</v>
      </c>
      <c r="B147" s="228">
        <v>1695038</v>
      </c>
      <c r="C147" s="229" t="s">
        <v>125</v>
      </c>
      <c r="D147" s="228" t="s">
        <v>32</v>
      </c>
      <c r="E147" s="228" t="s">
        <v>310</v>
      </c>
      <c r="F147" s="228" t="s">
        <v>43</v>
      </c>
      <c r="G147" s="228" t="s">
        <v>151</v>
      </c>
      <c r="H147" s="228" t="s">
        <v>187</v>
      </c>
      <c r="I147" s="230" t="s">
        <v>228</v>
      </c>
      <c r="J147" s="228" t="s">
        <v>187</v>
      </c>
      <c r="K147" s="230" t="s">
        <v>229</v>
      </c>
      <c r="L147" s="228" t="s">
        <v>41</v>
      </c>
      <c r="M147" s="231" t="s">
        <v>313</v>
      </c>
      <c r="N147" s="231" t="s">
        <v>358</v>
      </c>
      <c r="O147" s="231" t="s">
        <v>315</v>
      </c>
      <c r="P147" s="231" t="s">
        <v>454</v>
      </c>
      <c r="Q147" s="231" t="s">
        <v>160</v>
      </c>
      <c r="R147" s="231" t="s">
        <v>317</v>
      </c>
      <c r="S147" s="231"/>
      <c r="T147" s="232" t="s">
        <v>163</v>
      </c>
      <c r="U147" s="233" t="s">
        <v>163</v>
      </c>
      <c r="V147" s="228" t="s">
        <v>318</v>
      </c>
      <c r="W147" s="228"/>
      <c r="X147" s="228"/>
      <c r="Y147" s="228"/>
      <c r="Z147" s="234" t="s">
        <v>455</v>
      </c>
      <c r="AA147" s="234"/>
      <c r="AB147" s="234"/>
      <c r="AC147" s="235"/>
    </row>
    <row r="148" spans="1:29" ht="60" hidden="1" customHeight="1">
      <c r="A148" s="227" t="s">
        <v>502</v>
      </c>
      <c r="B148" s="228">
        <v>1695038</v>
      </c>
      <c r="C148" s="229" t="s">
        <v>125</v>
      </c>
      <c r="D148" s="228" t="s">
        <v>32</v>
      </c>
      <c r="E148" s="228" t="s">
        <v>310</v>
      </c>
      <c r="F148" s="228" t="s">
        <v>43</v>
      </c>
      <c r="G148" s="228" t="s">
        <v>151</v>
      </c>
      <c r="H148" s="228" t="s">
        <v>152</v>
      </c>
      <c r="I148" s="230" t="s">
        <v>231</v>
      </c>
      <c r="J148" s="228" t="s">
        <v>152</v>
      </c>
      <c r="K148" s="230" t="s">
        <v>232</v>
      </c>
      <c r="L148" s="228" t="s">
        <v>41</v>
      </c>
      <c r="M148" s="231" t="s">
        <v>313</v>
      </c>
      <c r="N148" s="231" t="s">
        <v>358</v>
      </c>
      <c r="O148" s="231" t="s">
        <v>315</v>
      </c>
      <c r="P148" s="231" t="s">
        <v>454</v>
      </c>
      <c r="Q148" s="231" t="s">
        <v>160</v>
      </c>
      <c r="R148" s="231" t="s">
        <v>317</v>
      </c>
      <c r="S148" s="231"/>
      <c r="T148" s="232" t="s">
        <v>163</v>
      </c>
      <c r="U148" s="233" t="s">
        <v>163</v>
      </c>
      <c r="V148" s="228" t="s">
        <v>318</v>
      </c>
      <c r="W148" s="228"/>
      <c r="X148" s="228"/>
      <c r="Y148" s="228"/>
      <c r="Z148" s="234" t="s">
        <v>455</v>
      </c>
      <c r="AA148" s="234"/>
      <c r="AB148" s="234"/>
      <c r="AC148" s="235"/>
    </row>
    <row r="149" spans="1:29" ht="60" hidden="1" customHeight="1">
      <c r="A149" s="227" t="s">
        <v>503</v>
      </c>
      <c r="B149" s="228">
        <v>1695038</v>
      </c>
      <c r="C149" s="229" t="s">
        <v>125</v>
      </c>
      <c r="D149" s="228" t="s">
        <v>32</v>
      </c>
      <c r="E149" s="228" t="s">
        <v>310</v>
      </c>
      <c r="F149" s="228" t="s">
        <v>43</v>
      </c>
      <c r="G149" s="228" t="s">
        <v>151</v>
      </c>
      <c r="H149" s="228" t="s">
        <v>175</v>
      </c>
      <c r="I149" s="230" t="s">
        <v>234</v>
      </c>
      <c r="J149" s="228" t="s">
        <v>175</v>
      </c>
      <c r="K149" s="230" t="s">
        <v>235</v>
      </c>
      <c r="L149" s="228" t="s">
        <v>41</v>
      </c>
      <c r="M149" s="231" t="s">
        <v>313</v>
      </c>
      <c r="N149" s="231" t="s">
        <v>358</v>
      </c>
      <c r="O149" s="231" t="s">
        <v>315</v>
      </c>
      <c r="P149" s="231" t="s">
        <v>454</v>
      </c>
      <c r="Q149" s="231" t="s">
        <v>160</v>
      </c>
      <c r="R149" s="231" t="s">
        <v>317</v>
      </c>
      <c r="S149" s="231"/>
      <c r="T149" s="232" t="s">
        <v>163</v>
      </c>
      <c r="U149" s="233" t="s">
        <v>163</v>
      </c>
      <c r="V149" s="228" t="s">
        <v>318</v>
      </c>
      <c r="W149" s="228"/>
      <c r="X149" s="228"/>
      <c r="Y149" s="228"/>
      <c r="Z149" s="234" t="s">
        <v>455</v>
      </c>
      <c r="AA149" s="234"/>
      <c r="AB149" s="234"/>
      <c r="AC149" s="235"/>
    </row>
    <row r="150" spans="1:29" ht="60" hidden="1" customHeight="1">
      <c r="A150" s="227" t="s">
        <v>504</v>
      </c>
      <c r="B150" s="228">
        <v>1695038</v>
      </c>
      <c r="C150" s="229" t="s">
        <v>125</v>
      </c>
      <c r="D150" s="228" t="s">
        <v>32</v>
      </c>
      <c r="E150" s="228" t="s">
        <v>310</v>
      </c>
      <c r="F150" s="228" t="s">
        <v>43</v>
      </c>
      <c r="G150" s="228" t="s">
        <v>151</v>
      </c>
      <c r="H150" s="228" t="s">
        <v>191</v>
      </c>
      <c r="I150" s="230" t="s">
        <v>505</v>
      </c>
      <c r="J150" s="228" t="s">
        <v>191</v>
      </c>
      <c r="K150" s="230" t="s">
        <v>506</v>
      </c>
      <c r="L150" s="228" t="s">
        <v>41</v>
      </c>
      <c r="M150" s="231" t="s">
        <v>313</v>
      </c>
      <c r="N150" s="231" t="s">
        <v>358</v>
      </c>
      <c r="O150" s="231" t="s">
        <v>315</v>
      </c>
      <c r="P150" s="231" t="s">
        <v>454</v>
      </c>
      <c r="Q150" s="231" t="s">
        <v>160</v>
      </c>
      <c r="R150" s="231" t="s">
        <v>317</v>
      </c>
      <c r="S150" s="231"/>
      <c r="T150" s="232" t="s">
        <v>163</v>
      </c>
      <c r="U150" s="233" t="s">
        <v>163</v>
      </c>
      <c r="V150" s="228" t="s">
        <v>318</v>
      </c>
      <c r="W150" s="228"/>
      <c r="X150" s="228"/>
      <c r="Y150" s="228"/>
      <c r="Z150" s="234" t="s">
        <v>455</v>
      </c>
      <c r="AA150" s="234"/>
      <c r="AB150" s="234"/>
      <c r="AC150" s="235"/>
    </row>
    <row r="151" spans="1:29" ht="60" hidden="1" customHeight="1">
      <c r="A151" s="227" t="s">
        <v>507</v>
      </c>
      <c r="B151" s="228">
        <v>1695038</v>
      </c>
      <c r="C151" s="229" t="s">
        <v>125</v>
      </c>
      <c r="D151" s="228" t="s">
        <v>32</v>
      </c>
      <c r="E151" s="228" t="s">
        <v>310</v>
      </c>
      <c r="F151" s="228" t="s">
        <v>43</v>
      </c>
      <c r="G151" s="228" t="s">
        <v>151</v>
      </c>
      <c r="H151" s="228" t="s">
        <v>191</v>
      </c>
      <c r="I151" s="230" t="s">
        <v>199</v>
      </c>
      <c r="J151" s="228" t="s">
        <v>191</v>
      </c>
      <c r="K151" s="230" t="s">
        <v>508</v>
      </c>
      <c r="L151" s="228" t="s">
        <v>41</v>
      </c>
      <c r="M151" s="231" t="s">
        <v>313</v>
      </c>
      <c r="N151" s="231" t="s">
        <v>358</v>
      </c>
      <c r="O151" s="231" t="s">
        <v>315</v>
      </c>
      <c r="P151" s="231" t="s">
        <v>454</v>
      </c>
      <c r="Q151" s="231" t="s">
        <v>160</v>
      </c>
      <c r="R151" s="231" t="s">
        <v>317</v>
      </c>
      <c r="S151" s="231"/>
      <c r="T151" s="232" t="s">
        <v>163</v>
      </c>
      <c r="U151" s="233" t="s">
        <v>163</v>
      </c>
      <c r="V151" s="228" t="s">
        <v>318</v>
      </c>
      <c r="W151" s="228"/>
      <c r="X151" s="228"/>
      <c r="Y151" s="228"/>
      <c r="Z151" s="234" t="s">
        <v>455</v>
      </c>
      <c r="AA151" s="234"/>
      <c r="AB151" s="234"/>
      <c r="AC151" s="235"/>
    </row>
    <row r="152" spans="1:29" ht="60" hidden="1" customHeight="1">
      <c r="A152" s="227" t="s">
        <v>509</v>
      </c>
      <c r="B152" s="228">
        <v>1695038</v>
      </c>
      <c r="C152" s="229" t="s">
        <v>125</v>
      </c>
      <c r="D152" s="228" t="s">
        <v>32</v>
      </c>
      <c r="E152" s="228" t="s">
        <v>310</v>
      </c>
      <c r="F152" s="229" t="s">
        <v>510</v>
      </c>
      <c r="G152" s="228" t="s">
        <v>151</v>
      </c>
      <c r="H152" s="229" t="s">
        <v>191</v>
      </c>
      <c r="I152" s="262" t="s">
        <v>248</v>
      </c>
      <c r="J152" s="229" t="s">
        <v>191</v>
      </c>
      <c r="K152" s="262" t="s">
        <v>511</v>
      </c>
      <c r="L152" s="228" t="s">
        <v>41</v>
      </c>
      <c r="M152" s="231" t="s">
        <v>313</v>
      </c>
      <c r="N152" s="231" t="s">
        <v>358</v>
      </c>
      <c r="O152" s="231" t="s">
        <v>315</v>
      </c>
      <c r="P152" s="231" t="s">
        <v>454</v>
      </c>
      <c r="Q152" s="231" t="s">
        <v>160</v>
      </c>
      <c r="R152" s="231" t="s">
        <v>317</v>
      </c>
      <c r="S152" s="231"/>
      <c r="T152" s="232" t="s">
        <v>163</v>
      </c>
      <c r="U152" s="233" t="s">
        <v>163</v>
      </c>
      <c r="V152" s="228" t="s">
        <v>318</v>
      </c>
      <c r="W152" s="228"/>
      <c r="X152" s="228"/>
      <c r="Y152" s="228"/>
      <c r="Z152" s="234" t="s">
        <v>455</v>
      </c>
      <c r="AA152" s="234"/>
      <c r="AB152" s="234"/>
      <c r="AC152" s="235"/>
    </row>
    <row r="153" spans="1:29" ht="60" hidden="1" customHeight="1">
      <c r="A153" s="227" t="s">
        <v>512</v>
      </c>
      <c r="B153" s="228">
        <v>1695038</v>
      </c>
      <c r="C153" s="229" t="s">
        <v>125</v>
      </c>
      <c r="D153" s="228" t="s">
        <v>32</v>
      </c>
      <c r="E153" s="228" t="s">
        <v>310</v>
      </c>
      <c r="F153" s="228" t="s">
        <v>43</v>
      </c>
      <c r="G153" s="228" t="s">
        <v>151</v>
      </c>
      <c r="H153" s="228" t="s">
        <v>191</v>
      </c>
      <c r="I153" s="230" t="s">
        <v>513</v>
      </c>
      <c r="J153" s="228" t="s">
        <v>191</v>
      </c>
      <c r="K153" s="230" t="s">
        <v>514</v>
      </c>
      <c r="L153" s="228" t="s">
        <v>41</v>
      </c>
      <c r="M153" s="231" t="s">
        <v>313</v>
      </c>
      <c r="N153" s="231" t="s">
        <v>358</v>
      </c>
      <c r="O153" s="231" t="s">
        <v>315</v>
      </c>
      <c r="P153" s="231" t="s">
        <v>454</v>
      </c>
      <c r="Q153" s="231" t="s">
        <v>160</v>
      </c>
      <c r="R153" s="231" t="s">
        <v>317</v>
      </c>
      <c r="S153" s="231"/>
      <c r="T153" s="232" t="s">
        <v>163</v>
      </c>
      <c r="U153" s="233" t="s">
        <v>163</v>
      </c>
      <c r="V153" s="228" t="s">
        <v>318</v>
      </c>
      <c r="W153" s="228"/>
      <c r="X153" s="228"/>
      <c r="Y153" s="228"/>
      <c r="Z153" s="234" t="s">
        <v>455</v>
      </c>
      <c r="AA153" s="234"/>
      <c r="AB153" s="234"/>
      <c r="AC153" s="235"/>
    </row>
    <row r="154" spans="1:29" ht="60" hidden="1" customHeight="1">
      <c r="A154" s="227" t="s">
        <v>515</v>
      </c>
      <c r="B154" s="228">
        <v>1695038</v>
      </c>
      <c r="C154" s="229" t="s">
        <v>125</v>
      </c>
      <c r="D154" s="228" t="s">
        <v>32</v>
      </c>
      <c r="E154" s="228" t="s">
        <v>310</v>
      </c>
      <c r="F154" s="228" t="s">
        <v>43</v>
      </c>
      <c r="G154" s="228" t="s">
        <v>151</v>
      </c>
      <c r="H154" s="228" t="s">
        <v>191</v>
      </c>
      <c r="I154" s="230" t="s">
        <v>238</v>
      </c>
      <c r="J154" s="228" t="s">
        <v>191</v>
      </c>
      <c r="K154" s="230" t="s">
        <v>516</v>
      </c>
      <c r="L154" s="228" t="s">
        <v>41</v>
      </c>
      <c r="M154" s="231" t="s">
        <v>313</v>
      </c>
      <c r="N154" s="231" t="s">
        <v>358</v>
      </c>
      <c r="O154" s="231" t="s">
        <v>315</v>
      </c>
      <c r="P154" s="231" t="s">
        <v>454</v>
      </c>
      <c r="Q154" s="231" t="s">
        <v>160</v>
      </c>
      <c r="R154" s="231" t="s">
        <v>317</v>
      </c>
      <c r="S154" s="231"/>
      <c r="T154" s="232" t="s">
        <v>163</v>
      </c>
      <c r="U154" s="233" t="s">
        <v>163</v>
      </c>
      <c r="V154" s="228" t="s">
        <v>318</v>
      </c>
      <c r="W154" s="228"/>
      <c r="X154" s="228"/>
      <c r="Y154" s="228"/>
      <c r="Z154" s="234" t="s">
        <v>455</v>
      </c>
      <c r="AA154" s="234"/>
      <c r="AB154" s="234"/>
      <c r="AC154" s="235"/>
    </row>
    <row r="155" spans="1:29" ht="60" hidden="1" customHeight="1">
      <c r="A155" s="227" t="s">
        <v>517</v>
      </c>
      <c r="B155" s="228">
        <v>1695038</v>
      </c>
      <c r="C155" s="229" t="s">
        <v>125</v>
      </c>
      <c r="D155" s="228" t="s">
        <v>32</v>
      </c>
      <c r="E155" s="228" t="s">
        <v>310</v>
      </c>
      <c r="F155" s="228" t="s">
        <v>43</v>
      </c>
      <c r="G155" s="228" t="s">
        <v>151</v>
      </c>
      <c r="H155" s="228" t="s">
        <v>191</v>
      </c>
      <c r="I155" s="230" t="s">
        <v>518</v>
      </c>
      <c r="J155" s="228" t="s">
        <v>191</v>
      </c>
      <c r="K155" s="230" t="s">
        <v>519</v>
      </c>
      <c r="L155" s="228" t="s">
        <v>41</v>
      </c>
      <c r="M155" s="231" t="s">
        <v>313</v>
      </c>
      <c r="N155" s="231" t="s">
        <v>358</v>
      </c>
      <c r="O155" s="231" t="s">
        <v>315</v>
      </c>
      <c r="P155" s="231" t="s">
        <v>454</v>
      </c>
      <c r="Q155" s="231" t="s">
        <v>160</v>
      </c>
      <c r="R155" s="231" t="s">
        <v>317</v>
      </c>
      <c r="S155" s="231"/>
      <c r="T155" s="232" t="s">
        <v>163</v>
      </c>
      <c r="U155" s="233" t="s">
        <v>163</v>
      </c>
      <c r="V155" s="228" t="s">
        <v>318</v>
      </c>
      <c r="W155" s="228"/>
      <c r="X155" s="228"/>
      <c r="Y155" s="228"/>
      <c r="Z155" s="234" t="s">
        <v>455</v>
      </c>
      <c r="AA155" s="234"/>
      <c r="AB155" s="234"/>
      <c r="AC155" s="235"/>
    </row>
    <row r="156" spans="1:29" ht="60" hidden="1" customHeight="1">
      <c r="A156" s="227" t="s">
        <v>520</v>
      </c>
      <c r="B156" s="228">
        <v>1695038</v>
      </c>
      <c r="C156" s="229" t="s">
        <v>125</v>
      </c>
      <c r="D156" s="228" t="s">
        <v>32</v>
      </c>
      <c r="E156" s="228" t="s">
        <v>310</v>
      </c>
      <c r="F156" s="228" t="s">
        <v>43</v>
      </c>
      <c r="G156" s="228" t="s">
        <v>151</v>
      </c>
      <c r="H156" s="228" t="s">
        <v>191</v>
      </c>
      <c r="I156" s="230" t="s">
        <v>521</v>
      </c>
      <c r="J156" s="228" t="s">
        <v>191</v>
      </c>
      <c r="K156" s="230" t="s">
        <v>303</v>
      </c>
      <c r="L156" s="228" t="s">
        <v>41</v>
      </c>
      <c r="M156" s="231" t="s">
        <v>313</v>
      </c>
      <c r="N156" s="231" t="s">
        <v>358</v>
      </c>
      <c r="O156" s="231" t="s">
        <v>315</v>
      </c>
      <c r="P156" s="231" t="s">
        <v>454</v>
      </c>
      <c r="Q156" s="231" t="s">
        <v>160</v>
      </c>
      <c r="R156" s="231" t="s">
        <v>317</v>
      </c>
      <c r="S156" s="231"/>
      <c r="T156" s="232" t="s">
        <v>163</v>
      </c>
      <c r="U156" s="233" t="s">
        <v>163</v>
      </c>
      <c r="V156" s="228" t="s">
        <v>318</v>
      </c>
      <c r="W156" s="228"/>
      <c r="X156" s="228"/>
      <c r="Y156" s="228"/>
      <c r="Z156" s="234" t="s">
        <v>455</v>
      </c>
      <c r="AA156" s="234"/>
      <c r="AB156" s="234"/>
      <c r="AC156" s="235"/>
    </row>
    <row r="157" spans="1:29" ht="60" hidden="1" customHeight="1">
      <c r="A157" s="227" t="s">
        <v>522</v>
      </c>
      <c r="B157" s="228">
        <v>1695038</v>
      </c>
      <c r="C157" s="229" t="s">
        <v>125</v>
      </c>
      <c r="D157" s="228" t="s">
        <v>32</v>
      </c>
      <c r="E157" s="228" t="s">
        <v>310</v>
      </c>
      <c r="F157" s="228" t="s">
        <v>43</v>
      </c>
      <c r="G157" s="228" t="s">
        <v>151</v>
      </c>
      <c r="H157" s="228" t="s">
        <v>191</v>
      </c>
      <c r="I157" s="230" t="s">
        <v>523</v>
      </c>
      <c r="J157" s="228" t="s">
        <v>191</v>
      </c>
      <c r="K157" s="230" t="s">
        <v>524</v>
      </c>
      <c r="L157" s="228" t="s">
        <v>41</v>
      </c>
      <c r="M157" s="231" t="s">
        <v>313</v>
      </c>
      <c r="N157" s="231" t="s">
        <v>358</v>
      </c>
      <c r="O157" s="231" t="s">
        <v>315</v>
      </c>
      <c r="P157" s="231" t="s">
        <v>454</v>
      </c>
      <c r="Q157" s="231" t="s">
        <v>160</v>
      </c>
      <c r="R157" s="231" t="s">
        <v>317</v>
      </c>
      <c r="S157" s="231"/>
      <c r="T157" s="232" t="s">
        <v>163</v>
      </c>
      <c r="U157" s="233" t="s">
        <v>163</v>
      </c>
      <c r="V157" s="228" t="s">
        <v>318</v>
      </c>
      <c r="W157" s="228"/>
      <c r="X157" s="228"/>
      <c r="Y157" s="228"/>
      <c r="Z157" s="234" t="s">
        <v>455</v>
      </c>
      <c r="AA157" s="234"/>
      <c r="AB157" s="234"/>
      <c r="AC157" s="235"/>
    </row>
    <row r="158" spans="1:29" ht="60" hidden="1" customHeight="1">
      <c r="A158" s="227" t="s">
        <v>525</v>
      </c>
      <c r="B158" s="228">
        <v>1695038</v>
      </c>
      <c r="C158" s="229" t="s">
        <v>125</v>
      </c>
      <c r="D158" s="228" t="s">
        <v>32</v>
      </c>
      <c r="E158" s="228" t="s">
        <v>310</v>
      </c>
      <c r="F158" s="228" t="s">
        <v>43</v>
      </c>
      <c r="G158" s="228" t="s">
        <v>151</v>
      </c>
      <c r="H158" s="228" t="s">
        <v>191</v>
      </c>
      <c r="I158" s="230" t="s">
        <v>526</v>
      </c>
      <c r="J158" s="228" t="s">
        <v>191</v>
      </c>
      <c r="K158" s="230" t="s">
        <v>527</v>
      </c>
      <c r="L158" s="228" t="s">
        <v>41</v>
      </c>
      <c r="M158" s="231" t="s">
        <v>313</v>
      </c>
      <c r="N158" s="231" t="s">
        <v>358</v>
      </c>
      <c r="O158" s="231" t="s">
        <v>315</v>
      </c>
      <c r="P158" s="231" t="s">
        <v>454</v>
      </c>
      <c r="Q158" s="231" t="s">
        <v>160</v>
      </c>
      <c r="R158" s="231" t="s">
        <v>317</v>
      </c>
      <c r="S158" s="231"/>
      <c r="T158" s="232" t="s">
        <v>163</v>
      </c>
      <c r="U158" s="233" t="s">
        <v>163</v>
      </c>
      <c r="V158" s="228" t="s">
        <v>318</v>
      </c>
      <c r="W158" s="228"/>
      <c r="X158" s="228"/>
      <c r="Y158" s="228"/>
      <c r="Z158" s="234" t="s">
        <v>455</v>
      </c>
      <c r="AA158" s="234"/>
      <c r="AB158" s="234"/>
      <c r="AC158" s="235"/>
    </row>
    <row r="159" spans="1:29" ht="60" hidden="1" customHeight="1">
      <c r="A159" s="227" t="s">
        <v>528</v>
      </c>
      <c r="B159" s="228">
        <v>1695038</v>
      </c>
      <c r="C159" s="229" t="s">
        <v>125</v>
      </c>
      <c r="D159" s="228" t="s">
        <v>32</v>
      </c>
      <c r="E159" s="228" t="s">
        <v>310</v>
      </c>
      <c r="F159" s="228" t="s">
        <v>43</v>
      </c>
      <c r="G159" s="228" t="s">
        <v>151</v>
      </c>
      <c r="H159" s="228" t="s">
        <v>191</v>
      </c>
      <c r="I159" s="230" t="s">
        <v>529</v>
      </c>
      <c r="J159" s="228" t="s">
        <v>191</v>
      </c>
      <c r="K159" s="230" t="s">
        <v>530</v>
      </c>
      <c r="L159" s="228" t="s">
        <v>41</v>
      </c>
      <c r="M159" s="231" t="s">
        <v>313</v>
      </c>
      <c r="N159" s="231" t="s">
        <v>358</v>
      </c>
      <c r="O159" s="231" t="s">
        <v>315</v>
      </c>
      <c r="P159" s="231" t="s">
        <v>454</v>
      </c>
      <c r="Q159" s="231" t="s">
        <v>160</v>
      </c>
      <c r="R159" s="231" t="s">
        <v>317</v>
      </c>
      <c r="S159" s="231"/>
      <c r="T159" s="232" t="s">
        <v>163</v>
      </c>
      <c r="U159" s="233" t="s">
        <v>163</v>
      </c>
      <c r="V159" s="228" t="s">
        <v>318</v>
      </c>
      <c r="W159" s="228"/>
      <c r="X159" s="228"/>
      <c r="Y159" s="228"/>
      <c r="Z159" s="234" t="s">
        <v>455</v>
      </c>
      <c r="AA159" s="234"/>
      <c r="AB159" s="234"/>
      <c r="AC159" s="235"/>
    </row>
    <row r="160" spans="1:29" ht="60" hidden="1" customHeight="1">
      <c r="A160" s="227" t="s">
        <v>531</v>
      </c>
      <c r="B160" s="228">
        <v>1695038</v>
      </c>
      <c r="C160" s="229" t="s">
        <v>125</v>
      </c>
      <c r="D160" s="228" t="s">
        <v>32</v>
      </c>
      <c r="E160" s="228" t="s">
        <v>310</v>
      </c>
      <c r="F160" s="228" t="s">
        <v>43</v>
      </c>
      <c r="G160" s="228" t="s">
        <v>151</v>
      </c>
      <c r="H160" s="228" t="s">
        <v>191</v>
      </c>
      <c r="I160" s="230" t="s">
        <v>532</v>
      </c>
      <c r="J160" s="228" t="s">
        <v>191</v>
      </c>
      <c r="K160" s="230" t="s">
        <v>533</v>
      </c>
      <c r="L160" s="228" t="s">
        <v>41</v>
      </c>
      <c r="M160" s="231" t="s">
        <v>313</v>
      </c>
      <c r="N160" s="231" t="s">
        <v>358</v>
      </c>
      <c r="O160" s="231" t="s">
        <v>315</v>
      </c>
      <c r="P160" s="231" t="s">
        <v>454</v>
      </c>
      <c r="Q160" s="231" t="s">
        <v>160</v>
      </c>
      <c r="R160" s="231" t="s">
        <v>317</v>
      </c>
      <c r="S160" s="231"/>
      <c r="T160" s="232" t="s">
        <v>163</v>
      </c>
      <c r="U160" s="233" t="s">
        <v>163</v>
      </c>
      <c r="V160" s="228" t="s">
        <v>318</v>
      </c>
      <c r="W160" s="228"/>
      <c r="X160" s="228"/>
      <c r="Y160" s="228"/>
      <c r="Z160" s="234" t="s">
        <v>455</v>
      </c>
      <c r="AA160" s="234"/>
      <c r="AB160" s="234"/>
      <c r="AC160" s="235"/>
    </row>
    <row r="161" spans="1:29" ht="60" hidden="1" customHeight="1">
      <c r="A161" s="227" t="s">
        <v>534</v>
      </c>
      <c r="B161" s="228">
        <v>1695038</v>
      </c>
      <c r="C161" s="229" t="s">
        <v>125</v>
      </c>
      <c r="D161" s="228" t="s">
        <v>32</v>
      </c>
      <c r="E161" s="228" t="s">
        <v>310</v>
      </c>
      <c r="F161" s="228" t="s">
        <v>43</v>
      </c>
      <c r="G161" s="228" t="s">
        <v>151</v>
      </c>
      <c r="H161" s="228" t="s">
        <v>191</v>
      </c>
      <c r="I161" s="230" t="s">
        <v>535</v>
      </c>
      <c r="J161" s="228" t="s">
        <v>191</v>
      </c>
      <c r="K161" s="230" t="s">
        <v>536</v>
      </c>
      <c r="L161" s="228" t="s">
        <v>41</v>
      </c>
      <c r="M161" s="231" t="s">
        <v>313</v>
      </c>
      <c r="N161" s="231" t="s">
        <v>358</v>
      </c>
      <c r="O161" s="231" t="s">
        <v>315</v>
      </c>
      <c r="P161" s="231" t="s">
        <v>454</v>
      </c>
      <c r="Q161" s="231" t="s">
        <v>160</v>
      </c>
      <c r="R161" s="231" t="s">
        <v>317</v>
      </c>
      <c r="S161" s="231"/>
      <c r="T161" s="232" t="s">
        <v>163</v>
      </c>
      <c r="U161" s="233" t="s">
        <v>163</v>
      </c>
      <c r="V161" s="228" t="s">
        <v>318</v>
      </c>
      <c r="W161" s="228"/>
      <c r="X161" s="228"/>
      <c r="Y161" s="228"/>
      <c r="Z161" s="234" t="s">
        <v>455</v>
      </c>
      <c r="AA161" s="234"/>
      <c r="AB161" s="234"/>
      <c r="AC161" s="235"/>
    </row>
    <row r="162" spans="1:29" ht="60" hidden="1" customHeight="1">
      <c r="A162" s="227" t="s">
        <v>537</v>
      </c>
      <c r="B162" s="228">
        <v>1695038</v>
      </c>
      <c r="C162" s="229" t="s">
        <v>125</v>
      </c>
      <c r="D162" s="228" t="s">
        <v>32</v>
      </c>
      <c r="E162" s="228" t="s">
        <v>310</v>
      </c>
      <c r="F162" s="228" t="s">
        <v>43</v>
      </c>
      <c r="G162" s="228" t="s">
        <v>151</v>
      </c>
      <c r="H162" s="228" t="s">
        <v>191</v>
      </c>
      <c r="I162" s="230" t="s">
        <v>538</v>
      </c>
      <c r="J162" s="228" t="s">
        <v>191</v>
      </c>
      <c r="K162" s="230" t="s">
        <v>539</v>
      </c>
      <c r="L162" s="228" t="s">
        <v>41</v>
      </c>
      <c r="M162" s="231" t="s">
        <v>313</v>
      </c>
      <c r="N162" s="231" t="s">
        <v>358</v>
      </c>
      <c r="O162" s="231" t="s">
        <v>315</v>
      </c>
      <c r="P162" s="231" t="s">
        <v>454</v>
      </c>
      <c r="Q162" s="231" t="s">
        <v>160</v>
      </c>
      <c r="R162" s="231" t="s">
        <v>317</v>
      </c>
      <c r="S162" s="231"/>
      <c r="T162" s="232" t="s">
        <v>163</v>
      </c>
      <c r="U162" s="233" t="s">
        <v>163</v>
      </c>
      <c r="V162" s="228" t="s">
        <v>318</v>
      </c>
      <c r="W162" s="228"/>
      <c r="X162" s="228"/>
      <c r="Y162" s="228"/>
      <c r="Z162" s="234" t="s">
        <v>455</v>
      </c>
      <c r="AA162" s="234"/>
      <c r="AB162" s="234"/>
      <c r="AC162" s="235"/>
    </row>
    <row r="163" spans="1:29" ht="60" hidden="1" customHeight="1">
      <c r="A163" s="227" t="s">
        <v>540</v>
      </c>
      <c r="B163" s="228">
        <v>1695038</v>
      </c>
      <c r="C163" s="229" t="s">
        <v>125</v>
      </c>
      <c r="D163" s="228" t="s">
        <v>32</v>
      </c>
      <c r="E163" s="228" t="s">
        <v>310</v>
      </c>
      <c r="F163" s="228" t="s">
        <v>43</v>
      </c>
      <c r="G163" s="228" t="s">
        <v>151</v>
      </c>
      <c r="H163" s="228" t="s">
        <v>191</v>
      </c>
      <c r="I163" s="230" t="s">
        <v>541</v>
      </c>
      <c r="J163" s="228" t="s">
        <v>191</v>
      </c>
      <c r="K163" s="230" t="s">
        <v>542</v>
      </c>
      <c r="L163" s="228" t="s">
        <v>41</v>
      </c>
      <c r="M163" s="231" t="s">
        <v>313</v>
      </c>
      <c r="N163" s="231" t="s">
        <v>358</v>
      </c>
      <c r="O163" s="231" t="s">
        <v>315</v>
      </c>
      <c r="P163" s="231" t="s">
        <v>454</v>
      </c>
      <c r="Q163" s="231" t="s">
        <v>160</v>
      </c>
      <c r="R163" s="231" t="s">
        <v>317</v>
      </c>
      <c r="S163" s="231"/>
      <c r="T163" s="232" t="s">
        <v>163</v>
      </c>
      <c r="U163" s="233" t="s">
        <v>163</v>
      </c>
      <c r="V163" s="228" t="s">
        <v>318</v>
      </c>
      <c r="W163" s="228"/>
      <c r="X163" s="228"/>
      <c r="Y163" s="228"/>
      <c r="Z163" s="234" t="s">
        <v>455</v>
      </c>
      <c r="AA163" s="234"/>
      <c r="AB163" s="234"/>
      <c r="AC163" s="235"/>
    </row>
    <row r="164" spans="1:29" ht="60" hidden="1" customHeight="1">
      <c r="A164" s="227" t="s">
        <v>543</v>
      </c>
      <c r="B164" s="228">
        <v>1695038</v>
      </c>
      <c r="C164" s="229" t="s">
        <v>125</v>
      </c>
      <c r="D164" s="228" t="s">
        <v>32</v>
      </c>
      <c r="E164" s="228" t="s">
        <v>310</v>
      </c>
      <c r="F164" s="228" t="s">
        <v>43</v>
      </c>
      <c r="G164" s="228" t="s">
        <v>151</v>
      </c>
      <c r="H164" s="228" t="s">
        <v>191</v>
      </c>
      <c r="I164" s="230" t="s">
        <v>544</v>
      </c>
      <c r="J164" s="228" t="s">
        <v>191</v>
      </c>
      <c r="K164" s="230" t="s">
        <v>545</v>
      </c>
      <c r="L164" s="228" t="s">
        <v>41</v>
      </c>
      <c r="M164" s="231" t="s">
        <v>313</v>
      </c>
      <c r="N164" s="231" t="s">
        <v>358</v>
      </c>
      <c r="O164" s="231" t="s">
        <v>315</v>
      </c>
      <c r="P164" s="231" t="s">
        <v>454</v>
      </c>
      <c r="Q164" s="231" t="s">
        <v>160</v>
      </c>
      <c r="R164" s="231" t="s">
        <v>317</v>
      </c>
      <c r="S164" s="231"/>
      <c r="T164" s="232" t="s">
        <v>163</v>
      </c>
      <c r="U164" s="233" t="s">
        <v>163</v>
      </c>
      <c r="V164" s="228" t="s">
        <v>318</v>
      </c>
      <c r="W164" s="228"/>
      <c r="X164" s="228"/>
      <c r="Y164" s="228"/>
      <c r="Z164" s="234" t="s">
        <v>455</v>
      </c>
      <c r="AA164" s="234"/>
      <c r="AB164" s="234"/>
      <c r="AC164" s="235"/>
    </row>
    <row r="165" spans="1:29" ht="60" hidden="1" customHeight="1">
      <c r="A165" s="227" t="s">
        <v>546</v>
      </c>
      <c r="B165" s="228">
        <v>1695038</v>
      </c>
      <c r="C165" s="229" t="s">
        <v>125</v>
      </c>
      <c r="D165" s="228" t="s">
        <v>32</v>
      </c>
      <c r="E165" s="228" t="s">
        <v>310</v>
      </c>
      <c r="F165" s="228" t="s">
        <v>43</v>
      </c>
      <c r="G165" s="228" t="s">
        <v>151</v>
      </c>
      <c r="H165" s="228" t="s">
        <v>191</v>
      </c>
      <c r="I165" s="230" t="s">
        <v>547</v>
      </c>
      <c r="J165" s="228" t="s">
        <v>191</v>
      </c>
      <c r="K165" s="230" t="s">
        <v>548</v>
      </c>
      <c r="L165" s="228" t="s">
        <v>41</v>
      </c>
      <c r="M165" s="231" t="s">
        <v>313</v>
      </c>
      <c r="N165" s="231" t="s">
        <v>358</v>
      </c>
      <c r="O165" s="231" t="s">
        <v>315</v>
      </c>
      <c r="P165" s="231" t="s">
        <v>454</v>
      </c>
      <c r="Q165" s="231" t="s">
        <v>160</v>
      </c>
      <c r="R165" s="231" t="s">
        <v>317</v>
      </c>
      <c r="S165" s="231"/>
      <c r="T165" s="232" t="s">
        <v>163</v>
      </c>
      <c r="U165" s="233" t="s">
        <v>163</v>
      </c>
      <c r="V165" s="228" t="s">
        <v>318</v>
      </c>
      <c r="W165" s="228"/>
      <c r="X165" s="228"/>
      <c r="Y165" s="228"/>
      <c r="Z165" s="234" t="s">
        <v>455</v>
      </c>
      <c r="AA165" s="234"/>
      <c r="AB165" s="234"/>
      <c r="AC165" s="235"/>
    </row>
    <row r="166" spans="1:29" ht="60" hidden="1" customHeight="1">
      <c r="A166" s="227" t="s">
        <v>549</v>
      </c>
      <c r="B166" s="228">
        <v>1695038</v>
      </c>
      <c r="C166" s="229" t="s">
        <v>125</v>
      </c>
      <c r="D166" s="228" t="s">
        <v>32</v>
      </c>
      <c r="E166" s="228" t="s">
        <v>310</v>
      </c>
      <c r="F166" s="228" t="s">
        <v>43</v>
      </c>
      <c r="G166" s="228" t="s">
        <v>151</v>
      </c>
      <c r="H166" s="228" t="s">
        <v>191</v>
      </c>
      <c r="I166" s="230" t="s">
        <v>550</v>
      </c>
      <c r="J166" s="228" t="s">
        <v>191</v>
      </c>
      <c r="K166" s="230" t="s">
        <v>551</v>
      </c>
      <c r="L166" s="228" t="s">
        <v>41</v>
      </c>
      <c r="M166" s="231" t="s">
        <v>313</v>
      </c>
      <c r="N166" s="231" t="s">
        <v>358</v>
      </c>
      <c r="O166" s="231" t="s">
        <v>315</v>
      </c>
      <c r="P166" s="231" t="s">
        <v>454</v>
      </c>
      <c r="Q166" s="231" t="s">
        <v>160</v>
      </c>
      <c r="R166" s="231" t="s">
        <v>317</v>
      </c>
      <c r="S166" s="231"/>
      <c r="T166" s="232" t="s">
        <v>163</v>
      </c>
      <c r="U166" s="233" t="s">
        <v>163</v>
      </c>
      <c r="V166" s="228" t="s">
        <v>318</v>
      </c>
      <c r="W166" s="228"/>
      <c r="X166" s="228"/>
      <c r="Y166" s="228"/>
      <c r="Z166" s="234" t="s">
        <v>455</v>
      </c>
      <c r="AA166" s="234"/>
      <c r="AB166" s="234"/>
      <c r="AC166" s="235"/>
    </row>
    <row r="167" spans="1:29" ht="60" hidden="1" customHeight="1">
      <c r="A167" s="227" t="s">
        <v>552</v>
      </c>
      <c r="B167" s="228">
        <v>1695038</v>
      </c>
      <c r="C167" s="229" t="s">
        <v>125</v>
      </c>
      <c r="D167" s="228" t="s">
        <v>32</v>
      </c>
      <c r="E167" s="228" t="s">
        <v>310</v>
      </c>
      <c r="F167" s="229" t="s">
        <v>553</v>
      </c>
      <c r="G167" s="228" t="s">
        <v>151</v>
      </c>
      <c r="H167" s="229" t="s">
        <v>191</v>
      </c>
      <c r="I167" s="262" t="s">
        <v>554</v>
      </c>
      <c r="J167" s="229" t="s">
        <v>191</v>
      </c>
      <c r="K167" s="262" t="s">
        <v>555</v>
      </c>
      <c r="L167" s="228" t="s">
        <v>41</v>
      </c>
      <c r="M167" s="231" t="s">
        <v>313</v>
      </c>
      <c r="N167" s="231" t="s">
        <v>358</v>
      </c>
      <c r="O167" s="231" t="s">
        <v>315</v>
      </c>
      <c r="P167" s="231" t="s">
        <v>454</v>
      </c>
      <c r="Q167" s="231" t="s">
        <v>160</v>
      </c>
      <c r="R167" s="231" t="s">
        <v>317</v>
      </c>
      <c r="S167" s="231"/>
      <c r="T167" s="232" t="s">
        <v>163</v>
      </c>
      <c r="U167" s="233" t="s">
        <v>163</v>
      </c>
      <c r="V167" s="228" t="s">
        <v>318</v>
      </c>
      <c r="W167" s="228"/>
      <c r="X167" s="228"/>
      <c r="Y167" s="228"/>
      <c r="Z167" s="234" t="s">
        <v>455</v>
      </c>
      <c r="AA167" s="234"/>
      <c r="AB167" s="234"/>
      <c r="AC167" s="235"/>
    </row>
    <row r="168" spans="1:29" ht="60" hidden="1" customHeight="1">
      <c r="A168" s="227" t="s">
        <v>556</v>
      </c>
      <c r="B168" s="228">
        <v>1695038</v>
      </c>
      <c r="C168" s="229" t="s">
        <v>125</v>
      </c>
      <c r="D168" s="228" t="s">
        <v>32</v>
      </c>
      <c r="E168" s="228" t="s">
        <v>310</v>
      </c>
      <c r="F168" s="228" t="s">
        <v>557</v>
      </c>
      <c r="G168" s="228" t="s">
        <v>151</v>
      </c>
      <c r="H168" s="228" t="s">
        <v>191</v>
      </c>
      <c r="I168" s="230" t="s">
        <v>558</v>
      </c>
      <c r="J168" s="228" t="s">
        <v>191</v>
      </c>
      <c r="K168" s="230" t="s">
        <v>559</v>
      </c>
      <c r="L168" s="228" t="s">
        <v>41</v>
      </c>
      <c r="M168" s="231" t="s">
        <v>313</v>
      </c>
      <c r="N168" s="231" t="s">
        <v>358</v>
      </c>
      <c r="O168" s="231" t="s">
        <v>315</v>
      </c>
      <c r="P168" s="231" t="s">
        <v>454</v>
      </c>
      <c r="Q168" s="231" t="s">
        <v>160</v>
      </c>
      <c r="R168" s="231" t="s">
        <v>317</v>
      </c>
      <c r="S168" s="231"/>
      <c r="T168" s="232" t="s">
        <v>163</v>
      </c>
      <c r="U168" s="233" t="s">
        <v>163</v>
      </c>
      <c r="V168" s="228" t="s">
        <v>318</v>
      </c>
      <c r="W168" s="228"/>
      <c r="X168" s="228"/>
      <c r="Y168" s="228"/>
      <c r="Z168" s="234" t="s">
        <v>455</v>
      </c>
      <c r="AA168" s="234"/>
      <c r="AB168" s="234"/>
      <c r="AC168" s="235"/>
    </row>
    <row r="169" spans="1:29" ht="60" hidden="1" customHeight="1">
      <c r="A169" s="227" t="s">
        <v>560</v>
      </c>
      <c r="B169" s="228">
        <v>1695038</v>
      </c>
      <c r="C169" s="229" t="s">
        <v>125</v>
      </c>
      <c r="D169" s="228" t="s">
        <v>32</v>
      </c>
      <c r="E169" s="228" t="s">
        <v>310</v>
      </c>
      <c r="F169" s="228" t="s">
        <v>43</v>
      </c>
      <c r="G169" s="228" t="s">
        <v>151</v>
      </c>
      <c r="H169" s="228" t="s">
        <v>191</v>
      </c>
      <c r="I169" s="230" t="s">
        <v>561</v>
      </c>
      <c r="J169" s="228" t="s">
        <v>191</v>
      </c>
      <c r="K169" s="230" t="s">
        <v>562</v>
      </c>
      <c r="L169" s="228" t="s">
        <v>41</v>
      </c>
      <c r="M169" s="231" t="s">
        <v>313</v>
      </c>
      <c r="N169" s="231" t="s">
        <v>358</v>
      </c>
      <c r="O169" s="231" t="s">
        <v>315</v>
      </c>
      <c r="P169" s="231" t="s">
        <v>454</v>
      </c>
      <c r="Q169" s="231" t="s">
        <v>160</v>
      </c>
      <c r="R169" s="231" t="s">
        <v>317</v>
      </c>
      <c r="S169" s="231"/>
      <c r="T169" s="232" t="s">
        <v>163</v>
      </c>
      <c r="U169" s="233" t="s">
        <v>163</v>
      </c>
      <c r="V169" s="228" t="s">
        <v>318</v>
      </c>
      <c r="W169" s="228"/>
      <c r="X169" s="228"/>
      <c r="Y169" s="228"/>
      <c r="Z169" s="234" t="s">
        <v>455</v>
      </c>
      <c r="AA169" s="234"/>
      <c r="AB169" s="234"/>
      <c r="AC169" s="235"/>
    </row>
    <row r="170" spans="1:29" ht="60" hidden="1" customHeight="1">
      <c r="A170" s="227" t="s">
        <v>563</v>
      </c>
      <c r="B170" s="228">
        <v>1695038</v>
      </c>
      <c r="C170" s="229" t="s">
        <v>125</v>
      </c>
      <c r="D170" s="228" t="s">
        <v>32</v>
      </c>
      <c r="E170" s="228" t="s">
        <v>310</v>
      </c>
      <c r="F170" s="228" t="s">
        <v>43</v>
      </c>
      <c r="G170" s="228" t="s">
        <v>151</v>
      </c>
      <c r="H170" s="228" t="s">
        <v>191</v>
      </c>
      <c r="I170" s="230" t="s">
        <v>564</v>
      </c>
      <c r="J170" s="228" t="s">
        <v>191</v>
      </c>
      <c r="K170" s="230" t="s">
        <v>565</v>
      </c>
      <c r="L170" s="228" t="s">
        <v>41</v>
      </c>
      <c r="M170" s="231" t="s">
        <v>313</v>
      </c>
      <c r="N170" s="231" t="s">
        <v>358</v>
      </c>
      <c r="O170" s="231" t="s">
        <v>315</v>
      </c>
      <c r="P170" s="231" t="s">
        <v>454</v>
      </c>
      <c r="Q170" s="231" t="s">
        <v>160</v>
      </c>
      <c r="R170" s="231" t="s">
        <v>317</v>
      </c>
      <c r="S170" s="231"/>
      <c r="T170" s="232" t="s">
        <v>163</v>
      </c>
      <c r="U170" s="233" t="s">
        <v>163</v>
      </c>
      <c r="V170" s="228" t="s">
        <v>318</v>
      </c>
      <c r="W170" s="228"/>
      <c r="X170" s="228"/>
      <c r="Y170" s="228"/>
      <c r="Z170" s="234" t="s">
        <v>455</v>
      </c>
      <c r="AA170" s="234"/>
      <c r="AB170" s="234"/>
      <c r="AC170" s="235"/>
    </row>
    <row r="171" spans="1:29" ht="60" hidden="1" customHeight="1">
      <c r="A171" s="227" t="s">
        <v>566</v>
      </c>
      <c r="B171" s="228">
        <v>1695038</v>
      </c>
      <c r="C171" s="229" t="s">
        <v>125</v>
      </c>
      <c r="D171" s="228" t="s">
        <v>32</v>
      </c>
      <c r="E171" s="228" t="s">
        <v>310</v>
      </c>
      <c r="F171" s="228" t="s">
        <v>43</v>
      </c>
      <c r="G171" s="228" t="s">
        <v>151</v>
      </c>
      <c r="H171" s="228" t="s">
        <v>191</v>
      </c>
      <c r="I171" s="230" t="s">
        <v>567</v>
      </c>
      <c r="J171" s="228" t="s">
        <v>191</v>
      </c>
      <c r="K171" s="230" t="s">
        <v>568</v>
      </c>
      <c r="L171" s="228" t="s">
        <v>41</v>
      </c>
      <c r="M171" s="231" t="s">
        <v>313</v>
      </c>
      <c r="N171" s="231" t="s">
        <v>358</v>
      </c>
      <c r="O171" s="231" t="s">
        <v>315</v>
      </c>
      <c r="P171" s="231" t="s">
        <v>454</v>
      </c>
      <c r="Q171" s="231" t="s">
        <v>160</v>
      </c>
      <c r="R171" s="231" t="s">
        <v>317</v>
      </c>
      <c r="S171" s="231"/>
      <c r="T171" s="232" t="s">
        <v>163</v>
      </c>
      <c r="U171" s="233" t="s">
        <v>163</v>
      </c>
      <c r="V171" s="228" t="s">
        <v>318</v>
      </c>
      <c r="W171" s="228"/>
      <c r="X171" s="228"/>
      <c r="Y171" s="228"/>
      <c r="Z171" s="234" t="s">
        <v>455</v>
      </c>
      <c r="AA171" s="234"/>
      <c r="AB171" s="234"/>
      <c r="AC171" s="235"/>
    </row>
    <row r="172" spans="1:29" ht="60" hidden="1" customHeight="1">
      <c r="A172" s="227" t="s">
        <v>569</v>
      </c>
      <c r="B172" s="228">
        <v>1695038</v>
      </c>
      <c r="C172" s="229" t="s">
        <v>125</v>
      </c>
      <c r="D172" s="228" t="s">
        <v>32</v>
      </c>
      <c r="E172" s="228" t="s">
        <v>310</v>
      </c>
      <c r="F172" s="228" t="s">
        <v>43</v>
      </c>
      <c r="G172" s="228" t="s">
        <v>151</v>
      </c>
      <c r="H172" s="228" t="s">
        <v>191</v>
      </c>
      <c r="I172" s="230" t="s">
        <v>570</v>
      </c>
      <c r="J172" s="228" t="s">
        <v>191</v>
      </c>
      <c r="K172" s="230" t="s">
        <v>570</v>
      </c>
      <c r="L172" s="228" t="s">
        <v>41</v>
      </c>
      <c r="M172" s="231" t="s">
        <v>313</v>
      </c>
      <c r="N172" s="231" t="s">
        <v>358</v>
      </c>
      <c r="O172" s="231" t="s">
        <v>315</v>
      </c>
      <c r="P172" s="231" t="s">
        <v>454</v>
      </c>
      <c r="Q172" s="231" t="s">
        <v>160</v>
      </c>
      <c r="R172" s="231" t="s">
        <v>317</v>
      </c>
      <c r="S172" s="231"/>
      <c r="T172" s="232" t="s">
        <v>163</v>
      </c>
      <c r="U172" s="233" t="s">
        <v>163</v>
      </c>
      <c r="V172" s="228" t="s">
        <v>318</v>
      </c>
      <c r="W172" s="228"/>
      <c r="X172" s="228"/>
      <c r="Y172" s="228"/>
      <c r="Z172" s="234" t="s">
        <v>455</v>
      </c>
      <c r="AA172" s="234"/>
      <c r="AB172" s="234"/>
      <c r="AC172" s="235"/>
    </row>
    <row r="173" spans="1:29" ht="60" hidden="1" customHeight="1">
      <c r="A173" s="227" t="s">
        <v>571</v>
      </c>
      <c r="B173" s="228">
        <v>1695038</v>
      </c>
      <c r="C173" s="229" t="s">
        <v>125</v>
      </c>
      <c r="D173" s="228" t="s">
        <v>32</v>
      </c>
      <c r="E173" s="228" t="s">
        <v>310</v>
      </c>
      <c r="F173" s="228" t="s">
        <v>43</v>
      </c>
      <c r="G173" s="228" t="s">
        <v>151</v>
      </c>
      <c r="H173" s="228" t="s">
        <v>191</v>
      </c>
      <c r="I173" s="230" t="s">
        <v>572</v>
      </c>
      <c r="J173" s="228" t="s">
        <v>191</v>
      </c>
      <c r="K173" s="230" t="s">
        <v>573</v>
      </c>
      <c r="L173" s="228" t="s">
        <v>41</v>
      </c>
      <c r="M173" s="231" t="s">
        <v>313</v>
      </c>
      <c r="N173" s="231" t="s">
        <v>358</v>
      </c>
      <c r="O173" s="231" t="s">
        <v>315</v>
      </c>
      <c r="P173" s="231" t="s">
        <v>454</v>
      </c>
      <c r="Q173" s="231" t="s">
        <v>160</v>
      </c>
      <c r="R173" s="231" t="s">
        <v>317</v>
      </c>
      <c r="S173" s="231"/>
      <c r="T173" s="232" t="s">
        <v>163</v>
      </c>
      <c r="U173" s="233" t="s">
        <v>163</v>
      </c>
      <c r="V173" s="228" t="s">
        <v>318</v>
      </c>
      <c r="W173" s="228"/>
      <c r="X173" s="228"/>
      <c r="Y173" s="228"/>
      <c r="Z173" s="234" t="s">
        <v>455</v>
      </c>
      <c r="AA173" s="234"/>
      <c r="AB173" s="234"/>
      <c r="AC173" s="235"/>
    </row>
    <row r="174" spans="1:29" ht="60" hidden="1" customHeight="1">
      <c r="A174" s="227" t="s">
        <v>574</v>
      </c>
      <c r="B174" s="228">
        <v>1695038</v>
      </c>
      <c r="C174" s="229" t="s">
        <v>125</v>
      </c>
      <c r="D174" s="228" t="s">
        <v>32</v>
      </c>
      <c r="E174" s="228" t="s">
        <v>310</v>
      </c>
      <c r="F174" s="228" t="s">
        <v>43</v>
      </c>
      <c r="G174" s="228" t="s">
        <v>151</v>
      </c>
      <c r="H174" s="228" t="s">
        <v>175</v>
      </c>
      <c r="I174" s="230" t="s">
        <v>237</v>
      </c>
      <c r="J174" s="228" t="s">
        <v>175</v>
      </c>
      <c r="K174" s="230" t="s">
        <v>238</v>
      </c>
      <c r="L174" s="228" t="s">
        <v>41</v>
      </c>
      <c r="M174" s="231" t="s">
        <v>313</v>
      </c>
      <c r="N174" s="231" t="s">
        <v>358</v>
      </c>
      <c r="O174" s="231" t="s">
        <v>315</v>
      </c>
      <c r="P174" s="231" t="s">
        <v>454</v>
      </c>
      <c r="Q174" s="231" t="s">
        <v>160</v>
      </c>
      <c r="R174" s="231" t="s">
        <v>317</v>
      </c>
      <c r="S174" s="231"/>
      <c r="T174" s="232" t="s">
        <v>163</v>
      </c>
      <c r="U174" s="233" t="s">
        <v>163</v>
      </c>
      <c r="V174" s="228" t="s">
        <v>318</v>
      </c>
      <c r="W174" s="228"/>
      <c r="X174" s="228"/>
      <c r="Y174" s="228"/>
      <c r="Z174" s="234" t="s">
        <v>455</v>
      </c>
      <c r="AA174" s="234"/>
      <c r="AB174" s="234"/>
      <c r="AC174" s="235"/>
    </row>
    <row r="175" spans="1:29" ht="60" hidden="1" customHeight="1">
      <c r="A175" s="227" t="s">
        <v>575</v>
      </c>
      <c r="B175" s="228">
        <v>1695038</v>
      </c>
      <c r="C175" s="229" t="s">
        <v>125</v>
      </c>
      <c r="D175" s="228" t="s">
        <v>32</v>
      </c>
      <c r="E175" s="228" t="s">
        <v>310</v>
      </c>
      <c r="F175" s="228" t="s">
        <v>43</v>
      </c>
      <c r="G175" s="228" t="s">
        <v>151</v>
      </c>
      <c r="H175" s="228" t="s">
        <v>175</v>
      </c>
      <c r="I175" s="230" t="s">
        <v>240</v>
      </c>
      <c r="J175" s="228" t="s">
        <v>175</v>
      </c>
      <c r="K175" s="230" t="s">
        <v>241</v>
      </c>
      <c r="L175" s="228" t="s">
        <v>41</v>
      </c>
      <c r="M175" s="231" t="s">
        <v>313</v>
      </c>
      <c r="N175" s="231" t="s">
        <v>358</v>
      </c>
      <c r="O175" s="231" t="s">
        <v>315</v>
      </c>
      <c r="P175" s="231" t="s">
        <v>454</v>
      </c>
      <c r="Q175" s="231" t="s">
        <v>160</v>
      </c>
      <c r="R175" s="231" t="s">
        <v>317</v>
      </c>
      <c r="S175" s="231"/>
      <c r="T175" s="232" t="s">
        <v>163</v>
      </c>
      <c r="U175" s="233" t="s">
        <v>163</v>
      </c>
      <c r="V175" s="228" t="s">
        <v>318</v>
      </c>
      <c r="W175" s="228"/>
      <c r="X175" s="228"/>
      <c r="Y175" s="228"/>
      <c r="Z175" s="234" t="s">
        <v>455</v>
      </c>
      <c r="AA175" s="234"/>
      <c r="AB175" s="234"/>
      <c r="AC175" s="235"/>
    </row>
    <row r="176" spans="1:29" ht="60" hidden="1" customHeight="1">
      <c r="A176" s="227" t="s">
        <v>576</v>
      </c>
      <c r="B176" s="228">
        <v>1695038</v>
      </c>
      <c r="C176" s="229" t="s">
        <v>125</v>
      </c>
      <c r="D176" s="228" t="s">
        <v>32</v>
      </c>
      <c r="E176" s="228" t="s">
        <v>310</v>
      </c>
      <c r="F176" s="228" t="s">
        <v>43</v>
      </c>
      <c r="G176" s="228" t="s">
        <v>151</v>
      </c>
      <c r="H176" s="228" t="s">
        <v>175</v>
      </c>
      <c r="I176" s="230" t="s">
        <v>243</v>
      </c>
      <c r="J176" s="228" t="s">
        <v>175</v>
      </c>
      <c r="K176" s="230" t="s">
        <v>244</v>
      </c>
      <c r="L176" s="228" t="s">
        <v>41</v>
      </c>
      <c r="M176" s="231" t="s">
        <v>313</v>
      </c>
      <c r="N176" s="231" t="s">
        <v>358</v>
      </c>
      <c r="O176" s="231" t="s">
        <v>315</v>
      </c>
      <c r="P176" s="231" t="s">
        <v>454</v>
      </c>
      <c r="Q176" s="231" t="s">
        <v>160</v>
      </c>
      <c r="R176" s="231" t="s">
        <v>317</v>
      </c>
      <c r="S176" s="231"/>
      <c r="T176" s="232" t="s">
        <v>163</v>
      </c>
      <c r="U176" s="233" t="s">
        <v>163</v>
      </c>
      <c r="V176" s="228" t="s">
        <v>318</v>
      </c>
      <c r="W176" s="228"/>
      <c r="X176" s="228"/>
      <c r="Y176" s="228"/>
      <c r="Z176" s="234" t="s">
        <v>455</v>
      </c>
      <c r="AA176" s="234"/>
      <c r="AB176" s="234"/>
      <c r="AC176" s="235"/>
    </row>
    <row r="177" spans="1:29" ht="60" hidden="1" customHeight="1">
      <c r="A177" s="227" t="s">
        <v>577</v>
      </c>
      <c r="B177" s="228">
        <v>1695038</v>
      </c>
      <c r="C177" s="229" t="s">
        <v>125</v>
      </c>
      <c r="D177" s="228" t="s">
        <v>32</v>
      </c>
      <c r="E177" s="228" t="s">
        <v>310</v>
      </c>
      <c r="F177" s="229" t="s">
        <v>43</v>
      </c>
      <c r="G177" s="228" t="s">
        <v>151</v>
      </c>
      <c r="H177" s="229" t="s">
        <v>167</v>
      </c>
      <c r="I177" s="262" t="s">
        <v>246</v>
      </c>
      <c r="J177" s="229" t="s">
        <v>167</v>
      </c>
      <c r="K177" s="262" t="s">
        <v>246</v>
      </c>
      <c r="L177" s="228" t="s">
        <v>41</v>
      </c>
      <c r="M177" s="231" t="s">
        <v>313</v>
      </c>
      <c r="N177" s="231" t="s">
        <v>358</v>
      </c>
      <c r="O177" s="231" t="s">
        <v>315</v>
      </c>
      <c r="P177" s="231" t="s">
        <v>454</v>
      </c>
      <c r="Q177" s="231" t="s">
        <v>160</v>
      </c>
      <c r="R177" s="231" t="s">
        <v>317</v>
      </c>
      <c r="S177" s="231"/>
      <c r="T177" s="232" t="s">
        <v>163</v>
      </c>
      <c r="U177" s="233" t="s">
        <v>163</v>
      </c>
      <c r="V177" s="228" t="s">
        <v>318</v>
      </c>
      <c r="W177" s="228"/>
      <c r="X177" s="228"/>
      <c r="Y177" s="228"/>
      <c r="Z177" s="234" t="s">
        <v>455</v>
      </c>
      <c r="AA177" s="234"/>
      <c r="AB177" s="234"/>
      <c r="AC177" s="235"/>
    </row>
    <row r="178" spans="1:29" ht="60" hidden="1" customHeight="1">
      <c r="A178" s="227" t="s">
        <v>578</v>
      </c>
      <c r="B178" s="228">
        <v>1695038</v>
      </c>
      <c r="C178" s="229" t="s">
        <v>125</v>
      </c>
      <c r="D178" s="228" t="s">
        <v>32</v>
      </c>
      <c r="E178" s="228" t="s">
        <v>310</v>
      </c>
      <c r="F178" s="229" t="s">
        <v>43</v>
      </c>
      <c r="G178" s="228" t="s">
        <v>151</v>
      </c>
      <c r="H178" s="229" t="s">
        <v>175</v>
      </c>
      <c r="I178" s="262" t="s">
        <v>248</v>
      </c>
      <c r="J178" s="229" t="s">
        <v>175</v>
      </c>
      <c r="K178" s="262" t="s">
        <v>249</v>
      </c>
      <c r="L178" s="228" t="s">
        <v>41</v>
      </c>
      <c r="M178" s="231" t="s">
        <v>313</v>
      </c>
      <c r="N178" s="231" t="s">
        <v>358</v>
      </c>
      <c r="O178" s="231" t="s">
        <v>315</v>
      </c>
      <c r="P178" s="231" t="s">
        <v>454</v>
      </c>
      <c r="Q178" s="231" t="s">
        <v>160</v>
      </c>
      <c r="R178" s="231" t="s">
        <v>317</v>
      </c>
      <c r="S178" s="231"/>
      <c r="T178" s="232" t="s">
        <v>163</v>
      </c>
      <c r="U178" s="233" t="s">
        <v>163</v>
      </c>
      <c r="V178" s="228" t="s">
        <v>318</v>
      </c>
      <c r="W178" s="228"/>
      <c r="X178" s="228"/>
      <c r="Y178" s="228"/>
      <c r="Z178" s="234" t="s">
        <v>455</v>
      </c>
      <c r="AA178" s="234"/>
      <c r="AB178" s="234"/>
      <c r="AC178" s="235"/>
    </row>
    <row r="179" spans="1:29" ht="60" hidden="1" customHeight="1">
      <c r="A179" s="227" t="s">
        <v>579</v>
      </c>
      <c r="B179" s="228">
        <v>1695038</v>
      </c>
      <c r="C179" s="229" t="s">
        <v>125</v>
      </c>
      <c r="D179" s="228" t="s">
        <v>32</v>
      </c>
      <c r="E179" s="228" t="s">
        <v>310</v>
      </c>
      <c r="F179" s="229" t="s">
        <v>43</v>
      </c>
      <c r="G179" s="228" t="s">
        <v>151</v>
      </c>
      <c r="H179" s="229" t="s">
        <v>175</v>
      </c>
      <c r="I179" s="262" t="s">
        <v>251</v>
      </c>
      <c r="J179" s="229" t="s">
        <v>175</v>
      </c>
      <c r="K179" s="262" t="s">
        <v>252</v>
      </c>
      <c r="L179" s="228" t="s">
        <v>41</v>
      </c>
      <c r="M179" s="231" t="s">
        <v>313</v>
      </c>
      <c r="N179" s="231" t="s">
        <v>358</v>
      </c>
      <c r="O179" s="231" t="s">
        <v>315</v>
      </c>
      <c r="P179" s="231" t="s">
        <v>454</v>
      </c>
      <c r="Q179" s="231" t="s">
        <v>160</v>
      </c>
      <c r="R179" s="231" t="s">
        <v>317</v>
      </c>
      <c r="S179" s="231"/>
      <c r="T179" s="232" t="s">
        <v>163</v>
      </c>
      <c r="U179" s="233" t="s">
        <v>163</v>
      </c>
      <c r="V179" s="228" t="s">
        <v>318</v>
      </c>
      <c r="W179" s="228"/>
      <c r="X179" s="228"/>
      <c r="Y179" s="228"/>
      <c r="Z179" s="234" t="s">
        <v>455</v>
      </c>
      <c r="AA179" s="234"/>
      <c r="AB179" s="234"/>
      <c r="AC179" s="235"/>
    </row>
    <row r="180" spans="1:29" ht="60" hidden="1" customHeight="1">
      <c r="A180" s="227" t="s">
        <v>580</v>
      </c>
      <c r="B180" s="228">
        <v>1695038</v>
      </c>
      <c r="C180" s="229" t="s">
        <v>125</v>
      </c>
      <c r="D180" s="228" t="s">
        <v>32</v>
      </c>
      <c r="E180" s="228" t="s">
        <v>310</v>
      </c>
      <c r="F180" s="229" t="s">
        <v>43</v>
      </c>
      <c r="G180" s="228" t="s">
        <v>151</v>
      </c>
      <c r="H180" s="229" t="s">
        <v>191</v>
      </c>
      <c r="I180" s="262" t="s">
        <v>266</v>
      </c>
      <c r="J180" s="229" t="s">
        <v>191</v>
      </c>
      <c r="K180" s="262" t="s">
        <v>581</v>
      </c>
      <c r="L180" s="228" t="s">
        <v>41</v>
      </c>
      <c r="M180" s="231" t="s">
        <v>313</v>
      </c>
      <c r="N180" s="231" t="s">
        <v>358</v>
      </c>
      <c r="O180" s="231" t="s">
        <v>315</v>
      </c>
      <c r="P180" s="231" t="s">
        <v>454</v>
      </c>
      <c r="Q180" s="231" t="s">
        <v>160</v>
      </c>
      <c r="R180" s="231" t="s">
        <v>317</v>
      </c>
      <c r="S180" s="231"/>
      <c r="T180" s="232" t="s">
        <v>163</v>
      </c>
      <c r="U180" s="233" t="s">
        <v>163</v>
      </c>
      <c r="V180" s="228" t="s">
        <v>318</v>
      </c>
      <c r="W180" s="228"/>
      <c r="X180" s="228"/>
      <c r="Y180" s="228"/>
      <c r="Z180" s="234" t="s">
        <v>455</v>
      </c>
      <c r="AA180" s="234"/>
      <c r="AB180" s="234"/>
      <c r="AC180" s="235"/>
    </row>
    <row r="181" spans="1:29" ht="60" hidden="1" customHeight="1">
      <c r="A181" s="227" t="s">
        <v>582</v>
      </c>
      <c r="B181" s="228">
        <v>1695038</v>
      </c>
      <c r="C181" s="229" t="s">
        <v>125</v>
      </c>
      <c r="D181" s="228" t="s">
        <v>32</v>
      </c>
      <c r="E181" s="228" t="s">
        <v>310</v>
      </c>
      <c r="F181" s="229" t="s">
        <v>43</v>
      </c>
      <c r="G181" s="228" t="s">
        <v>151</v>
      </c>
      <c r="H181" s="229" t="s">
        <v>191</v>
      </c>
      <c r="I181" s="262" t="s">
        <v>583</v>
      </c>
      <c r="J181" s="229" t="s">
        <v>191</v>
      </c>
      <c r="K181" s="262" t="s">
        <v>584</v>
      </c>
      <c r="L181" s="228" t="s">
        <v>41</v>
      </c>
      <c r="M181" s="231" t="s">
        <v>313</v>
      </c>
      <c r="N181" s="231" t="s">
        <v>358</v>
      </c>
      <c r="O181" s="231" t="s">
        <v>315</v>
      </c>
      <c r="P181" s="231" t="s">
        <v>454</v>
      </c>
      <c r="Q181" s="231" t="s">
        <v>160</v>
      </c>
      <c r="R181" s="231" t="s">
        <v>317</v>
      </c>
      <c r="S181" s="231"/>
      <c r="T181" s="232" t="s">
        <v>163</v>
      </c>
      <c r="U181" s="233" t="s">
        <v>163</v>
      </c>
      <c r="V181" s="228" t="s">
        <v>318</v>
      </c>
      <c r="W181" s="228"/>
      <c r="X181" s="228"/>
      <c r="Y181" s="228"/>
      <c r="Z181" s="234" t="s">
        <v>455</v>
      </c>
      <c r="AA181" s="234"/>
      <c r="AB181" s="234"/>
      <c r="AC181" s="235"/>
    </row>
    <row r="182" spans="1:29" ht="60" hidden="1" customHeight="1">
      <c r="A182" s="227" t="s">
        <v>585</v>
      </c>
      <c r="B182" s="228">
        <v>1695038</v>
      </c>
      <c r="C182" s="229" t="s">
        <v>125</v>
      </c>
      <c r="D182" s="228" t="s">
        <v>32</v>
      </c>
      <c r="E182" s="228" t="s">
        <v>310</v>
      </c>
      <c r="F182" s="229" t="s">
        <v>43</v>
      </c>
      <c r="G182" s="228" t="s">
        <v>151</v>
      </c>
      <c r="H182" s="229" t="s">
        <v>191</v>
      </c>
      <c r="I182" s="262" t="s">
        <v>586</v>
      </c>
      <c r="J182" s="229" t="s">
        <v>191</v>
      </c>
      <c r="K182" s="262" t="s">
        <v>587</v>
      </c>
      <c r="L182" s="228" t="s">
        <v>41</v>
      </c>
      <c r="M182" s="231" t="s">
        <v>313</v>
      </c>
      <c r="N182" s="231" t="s">
        <v>358</v>
      </c>
      <c r="O182" s="231" t="s">
        <v>315</v>
      </c>
      <c r="P182" s="231" t="s">
        <v>454</v>
      </c>
      <c r="Q182" s="231" t="s">
        <v>160</v>
      </c>
      <c r="R182" s="231" t="s">
        <v>317</v>
      </c>
      <c r="S182" s="231"/>
      <c r="T182" s="232" t="s">
        <v>163</v>
      </c>
      <c r="U182" s="233" t="s">
        <v>163</v>
      </c>
      <c r="V182" s="228" t="s">
        <v>318</v>
      </c>
      <c r="W182" s="228"/>
      <c r="X182" s="228"/>
      <c r="Y182" s="228"/>
      <c r="Z182" s="234" t="s">
        <v>455</v>
      </c>
      <c r="AA182" s="234"/>
      <c r="AB182" s="234"/>
      <c r="AC182" s="235"/>
    </row>
    <row r="183" spans="1:29" ht="60" hidden="1" customHeight="1">
      <c r="A183" s="227" t="s">
        <v>588</v>
      </c>
      <c r="B183" s="228">
        <v>1695038</v>
      </c>
      <c r="C183" s="229" t="s">
        <v>125</v>
      </c>
      <c r="D183" s="228" t="s">
        <v>32</v>
      </c>
      <c r="E183" s="228" t="s">
        <v>310</v>
      </c>
      <c r="F183" s="229" t="s">
        <v>43</v>
      </c>
      <c r="G183" s="228" t="s">
        <v>151</v>
      </c>
      <c r="H183" s="229" t="s">
        <v>191</v>
      </c>
      <c r="I183" s="262" t="s">
        <v>589</v>
      </c>
      <c r="J183" s="229" t="s">
        <v>191</v>
      </c>
      <c r="K183" s="262" t="s">
        <v>590</v>
      </c>
      <c r="L183" s="228" t="s">
        <v>41</v>
      </c>
      <c r="M183" s="231" t="s">
        <v>313</v>
      </c>
      <c r="N183" s="231" t="s">
        <v>358</v>
      </c>
      <c r="O183" s="231" t="s">
        <v>315</v>
      </c>
      <c r="P183" s="231" t="s">
        <v>454</v>
      </c>
      <c r="Q183" s="231" t="s">
        <v>160</v>
      </c>
      <c r="R183" s="231" t="s">
        <v>317</v>
      </c>
      <c r="S183" s="231"/>
      <c r="T183" s="232" t="s">
        <v>163</v>
      </c>
      <c r="U183" s="233" t="s">
        <v>163</v>
      </c>
      <c r="V183" s="228" t="s">
        <v>318</v>
      </c>
      <c r="W183" s="228"/>
      <c r="X183" s="228"/>
      <c r="Y183" s="228"/>
      <c r="Z183" s="234" t="s">
        <v>455</v>
      </c>
      <c r="AA183" s="234"/>
      <c r="AB183" s="234"/>
      <c r="AC183" s="235"/>
    </row>
    <row r="184" spans="1:29" ht="60" hidden="1" customHeight="1">
      <c r="A184" s="227" t="s">
        <v>591</v>
      </c>
      <c r="B184" s="228">
        <v>1695038</v>
      </c>
      <c r="C184" s="229" t="s">
        <v>125</v>
      </c>
      <c r="D184" s="228" t="s">
        <v>32</v>
      </c>
      <c r="E184" s="228" t="s">
        <v>310</v>
      </c>
      <c r="F184" s="229" t="s">
        <v>43</v>
      </c>
      <c r="G184" s="228" t="s">
        <v>151</v>
      </c>
      <c r="H184" s="229" t="s">
        <v>152</v>
      </c>
      <c r="I184" s="262" t="s">
        <v>254</v>
      </c>
      <c r="J184" s="229" t="s">
        <v>152</v>
      </c>
      <c r="K184" s="262" t="s">
        <v>255</v>
      </c>
      <c r="L184" s="228" t="s">
        <v>41</v>
      </c>
      <c r="M184" s="231" t="s">
        <v>313</v>
      </c>
      <c r="N184" s="231" t="s">
        <v>358</v>
      </c>
      <c r="O184" s="231" t="s">
        <v>315</v>
      </c>
      <c r="P184" s="231" t="s">
        <v>454</v>
      </c>
      <c r="Q184" s="231" t="s">
        <v>160</v>
      </c>
      <c r="R184" s="231" t="s">
        <v>317</v>
      </c>
      <c r="S184" s="231"/>
      <c r="T184" s="232" t="s">
        <v>163</v>
      </c>
      <c r="U184" s="233" t="s">
        <v>163</v>
      </c>
      <c r="V184" s="228" t="s">
        <v>318</v>
      </c>
      <c r="W184" s="228"/>
      <c r="X184" s="228"/>
      <c r="Y184" s="228"/>
      <c r="Z184" s="234" t="s">
        <v>455</v>
      </c>
      <c r="AA184" s="234"/>
      <c r="AB184" s="234"/>
      <c r="AC184" s="235"/>
    </row>
    <row r="185" spans="1:29" ht="60" hidden="1" customHeight="1">
      <c r="A185" s="227" t="s">
        <v>592</v>
      </c>
      <c r="B185" s="228">
        <v>1695038</v>
      </c>
      <c r="C185" s="229" t="s">
        <v>125</v>
      </c>
      <c r="D185" s="228" t="s">
        <v>32</v>
      </c>
      <c r="E185" s="228" t="s">
        <v>310</v>
      </c>
      <c r="F185" s="229" t="s">
        <v>43</v>
      </c>
      <c r="G185" s="228" t="s">
        <v>151</v>
      </c>
      <c r="H185" s="229" t="s">
        <v>187</v>
      </c>
      <c r="I185" s="262" t="s">
        <v>257</v>
      </c>
      <c r="J185" s="229" t="s">
        <v>187</v>
      </c>
      <c r="K185" s="262" t="s">
        <v>258</v>
      </c>
      <c r="L185" s="228" t="s">
        <v>41</v>
      </c>
      <c r="M185" s="231" t="s">
        <v>313</v>
      </c>
      <c r="N185" s="231" t="s">
        <v>358</v>
      </c>
      <c r="O185" s="231" t="s">
        <v>315</v>
      </c>
      <c r="P185" s="231" t="s">
        <v>454</v>
      </c>
      <c r="Q185" s="231" t="s">
        <v>160</v>
      </c>
      <c r="R185" s="231" t="s">
        <v>317</v>
      </c>
      <c r="S185" s="231"/>
      <c r="T185" s="232" t="s">
        <v>163</v>
      </c>
      <c r="U185" s="233" t="s">
        <v>163</v>
      </c>
      <c r="V185" s="228" t="s">
        <v>318</v>
      </c>
      <c r="W185" s="228"/>
      <c r="X185" s="228"/>
      <c r="Y185" s="228"/>
      <c r="Z185" s="234" t="s">
        <v>455</v>
      </c>
      <c r="AA185" s="234"/>
      <c r="AB185" s="234"/>
      <c r="AC185" s="235"/>
    </row>
    <row r="186" spans="1:29" ht="60" hidden="1" customHeight="1">
      <c r="A186" s="227" t="s">
        <v>593</v>
      </c>
      <c r="B186" s="228">
        <v>1695038</v>
      </c>
      <c r="C186" s="229" t="s">
        <v>125</v>
      </c>
      <c r="D186" s="228" t="s">
        <v>32</v>
      </c>
      <c r="E186" s="228" t="s">
        <v>310</v>
      </c>
      <c r="F186" s="229" t="s">
        <v>43</v>
      </c>
      <c r="G186" s="228" t="s">
        <v>151</v>
      </c>
      <c r="H186" s="229" t="s">
        <v>194</v>
      </c>
      <c r="I186" s="262" t="s">
        <v>260</v>
      </c>
      <c r="J186" s="229" t="s">
        <v>194</v>
      </c>
      <c r="K186" s="262" t="s">
        <v>261</v>
      </c>
      <c r="L186" s="228" t="s">
        <v>41</v>
      </c>
      <c r="M186" s="231" t="s">
        <v>313</v>
      </c>
      <c r="N186" s="231" t="s">
        <v>358</v>
      </c>
      <c r="O186" s="231" t="s">
        <v>315</v>
      </c>
      <c r="P186" s="231" t="s">
        <v>454</v>
      </c>
      <c r="Q186" s="231" t="s">
        <v>160</v>
      </c>
      <c r="R186" s="231" t="s">
        <v>317</v>
      </c>
      <c r="S186" s="231"/>
      <c r="T186" s="232" t="s">
        <v>163</v>
      </c>
      <c r="U186" s="233" t="s">
        <v>163</v>
      </c>
      <c r="V186" s="228" t="s">
        <v>318</v>
      </c>
      <c r="W186" s="228"/>
      <c r="X186" s="228"/>
      <c r="Y186" s="228"/>
      <c r="Z186" s="234" t="s">
        <v>455</v>
      </c>
      <c r="AA186" s="234"/>
      <c r="AB186" s="234"/>
      <c r="AC186" s="235"/>
    </row>
    <row r="187" spans="1:29" ht="60" hidden="1" customHeight="1">
      <c r="A187" s="227" t="s">
        <v>594</v>
      </c>
      <c r="B187" s="228">
        <v>1695038</v>
      </c>
      <c r="C187" s="229" t="s">
        <v>125</v>
      </c>
      <c r="D187" s="228" t="s">
        <v>32</v>
      </c>
      <c r="E187" s="228" t="s">
        <v>310</v>
      </c>
      <c r="F187" s="229" t="s">
        <v>43</v>
      </c>
      <c r="G187" s="228" t="s">
        <v>151</v>
      </c>
      <c r="H187" s="229" t="s">
        <v>152</v>
      </c>
      <c r="I187" s="262" t="s">
        <v>263</v>
      </c>
      <c r="J187" s="229" t="s">
        <v>152</v>
      </c>
      <c r="K187" s="262" t="s">
        <v>264</v>
      </c>
      <c r="L187" s="228" t="s">
        <v>41</v>
      </c>
      <c r="M187" s="231" t="s">
        <v>313</v>
      </c>
      <c r="N187" s="231" t="s">
        <v>358</v>
      </c>
      <c r="O187" s="231" t="s">
        <v>315</v>
      </c>
      <c r="P187" s="231" t="s">
        <v>454</v>
      </c>
      <c r="Q187" s="231" t="s">
        <v>160</v>
      </c>
      <c r="R187" s="231" t="s">
        <v>317</v>
      </c>
      <c r="S187" s="231"/>
      <c r="T187" s="232" t="s">
        <v>163</v>
      </c>
      <c r="U187" s="233" t="s">
        <v>163</v>
      </c>
      <c r="V187" s="228" t="s">
        <v>318</v>
      </c>
      <c r="W187" s="228"/>
      <c r="X187" s="228"/>
      <c r="Y187" s="228"/>
      <c r="Z187" s="234" t="s">
        <v>455</v>
      </c>
      <c r="AA187" s="234"/>
      <c r="AB187" s="234"/>
      <c r="AC187" s="235"/>
    </row>
    <row r="188" spans="1:29" ht="60" hidden="1" customHeight="1">
      <c r="A188" s="227" t="s">
        <v>595</v>
      </c>
      <c r="B188" s="228">
        <v>1695038</v>
      </c>
      <c r="C188" s="229" t="s">
        <v>125</v>
      </c>
      <c r="D188" s="228" t="s">
        <v>32</v>
      </c>
      <c r="E188" s="228" t="s">
        <v>310</v>
      </c>
      <c r="F188" s="229" t="s">
        <v>43</v>
      </c>
      <c r="G188" s="228" t="s">
        <v>151</v>
      </c>
      <c r="H188" s="229" t="s">
        <v>187</v>
      </c>
      <c r="I188" s="262" t="s">
        <v>281</v>
      </c>
      <c r="J188" s="229" t="s">
        <v>183</v>
      </c>
      <c r="K188" s="262" t="s">
        <v>596</v>
      </c>
      <c r="L188" s="228" t="s">
        <v>41</v>
      </c>
      <c r="M188" s="231" t="s">
        <v>313</v>
      </c>
      <c r="N188" s="231" t="s">
        <v>358</v>
      </c>
      <c r="O188" s="231" t="s">
        <v>315</v>
      </c>
      <c r="P188" s="231" t="s">
        <v>454</v>
      </c>
      <c r="Q188" s="231" t="s">
        <v>160</v>
      </c>
      <c r="R188" s="231" t="s">
        <v>317</v>
      </c>
      <c r="S188" s="231"/>
      <c r="T188" s="232" t="s">
        <v>163</v>
      </c>
      <c r="U188" s="233" t="s">
        <v>163</v>
      </c>
      <c r="V188" s="228" t="s">
        <v>318</v>
      </c>
      <c r="W188" s="228"/>
      <c r="X188" s="228"/>
      <c r="Y188" s="228"/>
      <c r="Z188" s="234" t="s">
        <v>455</v>
      </c>
      <c r="AA188" s="234"/>
      <c r="AB188" s="234"/>
      <c r="AC188" s="235"/>
    </row>
    <row r="189" spans="1:29" ht="60" hidden="1" customHeight="1">
      <c r="A189" s="227" t="s">
        <v>597</v>
      </c>
      <c r="B189" s="228">
        <v>1695038</v>
      </c>
      <c r="C189" s="229" t="s">
        <v>125</v>
      </c>
      <c r="D189" s="228" t="s">
        <v>32</v>
      </c>
      <c r="E189" s="228" t="s">
        <v>310</v>
      </c>
      <c r="F189" s="229" t="s">
        <v>43</v>
      </c>
      <c r="G189" s="228" t="s">
        <v>151</v>
      </c>
      <c r="H189" s="229" t="s">
        <v>183</v>
      </c>
      <c r="I189" s="262" t="s">
        <v>598</v>
      </c>
      <c r="J189" s="229" t="s">
        <v>183</v>
      </c>
      <c r="K189" s="262" t="s">
        <v>356</v>
      </c>
      <c r="L189" s="228" t="s">
        <v>41</v>
      </c>
      <c r="M189" s="231" t="s">
        <v>313</v>
      </c>
      <c r="N189" s="231" t="s">
        <v>358</v>
      </c>
      <c r="O189" s="231" t="s">
        <v>315</v>
      </c>
      <c r="P189" s="231" t="s">
        <v>454</v>
      </c>
      <c r="Q189" s="231" t="s">
        <v>160</v>
      </c>
      <c r="R189" s="231" t="s">
        <v>317</v>
      </c>
      <c r="S189" s="231"/>
      <c r="T189" s="232" t="s">
        <v>163</v>
      </c>
      <c r="U189" s="233" t="s">
        <v>163</v>
      </c>
      <c r="V189" s="228" t="s">
        <v>318</v>
      </c>
      <c r="W189" s="228"/>
      <c r="X189" s="228"/>
      <c r="Y189" s="228"/>
      <c r="Z189" s="234" t="s">
        <v>455</v>
      </c>
      <c r="AA189" s="234"/>
      <c r="AB189" s="234"/>
      <c r="AC189" s="235"/>
    </row>
    <row r="190" spans="1:29" ht="60" hidden="1" customHeight="1">
      <c r="A190" s="227" t="s">
        <v>599</v>
      </c>
      <c r="B190" s="228">
        <v>1695038</v>
      </c>
      <c r="C190" s="229" t="s">
        <v>125</v>
      </c>
      <c r="D190" s="228" t="s">
        <v>32</v>
      </c>
      <c r="E190" s="228" t="s">
        <v>310</v>
      </c>
      <c r="F190" s="229" t="s">
        <v>43</v>
      </c>
      <c r="G190" s="228" t="s">
        <v>151</v>
      </c>
      <c r="H190" s="229" t="s">
        <v>152</v>
      </c>
      <c r="I190" s="262" t="s">
        <v>266</v>
      </c>
      <c r="J190" s="229" t="s">
        <v>152</v>
      </c>
      <c r="K190" s="262" t="s">
        <v>267</v>
      </c>
      <c r="L190" s="228" t="s">
        <v>41</v>
      </c>
      <c r="M190" s="231" t="s">
        <v>313</v>
      </c>
      <c r="N190" s="231" t="s">
        <v>358</v>
      </c>
      <c r="O190" s="231" t="s">
        <v>315</v>
      </c>
      <c r="P190" s="231" t="s">
        <v>454</v>
      </c>
      <c r="Q190" s="231" t="s">
        <v>160</v>
      </c>
      <c r="R190" s="231" t="s">
        <v>317</v>
      </c>
      <c r="S190" s="231"/>
      <c r="T190" s="232" t="s">
        <v>163</v>
      </c>
      <c r="U190" s="233" t="s">
        <v>163</v>
      </c>
      <c r="V190" s="228" t="s">
        <v>318</v>
      </c>
      <c r="W190" s="228"/>
      <c r="X190" s="228"/>
      <c r="Y190" s="228"/>
      <c r="Z190" s="234" t="s">
        <v>455</v>
      </c>
      <c r="AA190" s="234"/>
      <c r="AB190" s="234"/>
      <c r="AC190" s="235"/>
    </row>
    <row r="191" spans="1:29" ht="60" hidden="1" customHeight="1">
      <c r="A191" s="227" t="s">
        <v>600</v>
      </c>
      <c r="B191" s="228">
        <v>1695038</v>
      </c>
      <c r="C191" s="229" t="s">
        <v>125</v>
      </c>
      <c r="D191" s="228" t="s">
        <v>32</v>
      </c>
      <c r="E191" s="228" t="s">
        <v>310</v>
      </c>
      <c r="F191" s="229" t="s">
        <v>43</v>
      </c>
      <c r="G191" s="228" t="s">
        <v>151</v>
      </c>
      <c r="H191" s="229" t="s">
        <v>183</v>
      </c>
      <c r="I191" s="262" t="s">
        <v>601</v>
      </c>
      <c r="J191" s="229" t="s">
        <v>183</v>
      </c>
      <c r="K191" s="262" t="s">
        <v>602</v>
      </c>
      <c r="L191" s="228" t="s">
        <v>41</v>
      </c>
      <c r="M191" s="231" t="s">
        <v>313</v>
      </c>
      <c r="N191" s="231" t="s">
        <v>358</v>
      </c>
      <c r="O191" s="231" t="s">
        <v>315</v>
      </c>
      <c r="P191" s="231" t="s">
        <v>454</v>
      </c>
      <c r="Q191" s="231" t="s">
        <v>160</v>
      </c>
      <c r="R191" s="231" t="s">
        <v>317</v>
      </c>
      <c r="S191" s="231"/>
      <c r="T191" s="232" t="s">
        <v>163</v>
      </c>
      <c r="U191" s="233" t="s">
        <v>163</v>
      </c>
      <c r="V191" s="228" t="s">
        <v>318</v>
      </c>
      <c r="W191" s="228"/>
      <c r="X191" s="228"/>
      <c r="Y191" s="228"/>
      <c r="Z191" s="234" t="s">
        <v>455</v>
      </c>
      <c r="AA191" s="234"/>
      <c r="AB191" s="234"/>
      <c r="AC191" s="235"/>
    </row>
    <row r="192" spans="1:29" ht="60" hidden="1" customHeight="1">
      <c r="A192" s="227" t="s">
        <v>603</v>
      </c>
      <c r="B192" s="228">
        <v>1695038</v>
      </c>
      <c r="C192" s="229" t="s">
        <v>125</v>
      </c>
      <c r="D192" s="228" t="s">
        <v>32</v>
      </c>
      <c r="E192" s="228" t="s">
        <v>310</v>
      </c>
      <c r="F192" s="229" t="s">
        <v>43</v>
      </c>
      <c r="G192" s="228" t="s">
        <v>151</v>
      </c>
      <c r="H192" s="229" t="s">
        <v>152</v>
      </c>
      <c r="I192" s="262" t="s">
        <v>269</v>
      </c>
      <c r="J192" s="229" t="s">
        <v>152</v>
      </c>
      <c r="K192" s="262" t="s">
        <v>270</v>
      </c>
      <c r="L192" s="228" t="s">
        <v>41</v>
      </c>
      <c r="M192" s="231" t="s">
        <v>313</v>
      </c>
      <c r="N192" s="231" t="s">
        <v>358</v>
      </c>
      <c r="O192" s="231" t="s">
        <v>315</v>
      </c>
      <c r="P192" s="231" t="s">
        <v>454</v>
      </c>
      <c r="Q192" s="231" t="s">
        <v>160</v>
      </c>
      <c r="R192" s="231" t="s">
        <v>317</v>
      </c>
      <c r="S192" s="231"/>
      <c r="T192" s="232" t="s">
        <v>163</v>
      </c>
      <c r="U192" s="233" t="s">
        <v>163</v>
      </c>
      <c r="V192" s="228" t="s">
        <v>318</v>
      </c>
      <c r="W192" s="228"/>
      <c r="X192" s="228"/>
      <c r="Y192" s="228"/>
      <c r="Z192" s="234" t="s">
        <v>455</v>
      </c>
      <c r="AA192" s="234"/>
      <c r="AB192" s="234"/>
      <c r="AC192" s="235"/>
    </row>
    <row r="193" spans="1:29" ht="60" hidden="1" customHeight="1">
      <c r="A193" s="227" t="s">
        <v>604</v>
      </c>
      <c r="B193" s="228">
        <v>1695038</v>
      </c>
      <c r="C193" s="229" t="s">
        <v>125</v>
      </c>
      <c r="D193" s="228" t="s">
        <v>32</v>
      </c>
      <c r="E193" s="228" t="s">
        <v>310</v>
      </c>
      <c r="F193" s="229" t="s">
        <v>43</v>
      </c>
      <c r="G193" s="228" t="s">
        <v>151</v>
      </c>
      <c r="H193" s="229" t="s">
        <v>183</v>
      </c>
      <c r="I193" s="262" t="s">
        <v>365</v>
      </c>
      <c r="J193" s="229" t="s">
        <v>183</v>
      </c>
      <c r="K193" s="262" t="s">
        <v>356</v>
      </c>
      <c r="L193" s="228" t="s">
        <v>41</v>
      </c>
      <c r="M193" s="231" t="s">
        <v>313</v>
      </c>
      <c r="N193" s="231" t="s">
        <v>358</v>
      </c>
      <c r="O193" s="231" t="s">
        <v>315</v>
      </c>
      <c r="P193" s="231" t="s">
        <v>454</v>
      </c>
      <c r="Q193" s="231" t="s">
        <v>160</v>
      </c>
      <c r="R193" s="231" t="s">
        <v>317</v>
      </c>
      <c r="S193" s="231"/>
      <c r="T193" s="232" t="s">
        <v>163</v>
      </c>
      <c r="U193" s="233" t="s">
        <v>163</v>
      </c>
      <c r="V193" s="228" t="s">
        <v>318</v>
      </c>
      <c r="W193" s="228"/>
      <c r="X193" s="228"/>
      <c r="Y193" s="228"/>
      <c r="Z193" s="234" t="s">
        <v>455</v>
      </c>
      <c r="AA193" s="234"/>
      <c r="AB193" s="234"/>
      <c r="AC193" s="235"/>
    </row>
    <row r="194" spans="1:29" ht="60" hidden="1" customHeight="1">
      <c r="A194" s="227" t="s">
        <v>605</v>
      </c>
      <c r="B194" s="228">
        <v>1695038</v>
      </c>
      <c r="C194" s="229" t="s">
        <v>125</v>
      </c>
      <c r="D194" s="228" t="s">
        <v>32</v>
      </c>
      <c r="E194" s="228" t="s">
        <v>310</v>
      </c>
      <c r="F194" s="229" t="s">
        <v>43</v>
      </c>
      <c r="G194" s="228" t="s">
        <v>151</v>
      </c>
      <c r="H194" s="229" t="s">
        <v>191</v>
      </c>
      <c r="I194" s="262" t="s">
        <v>606</v>
      </c>
      <c r="J194" s="229" t="s">
        <v>191</v>
      </c>
      <c r="K194" s="262" t="s">
        <v>607</v>
      </c>
      <c r="L194" s="228" t="s">
        <v>41</v>
      </c>
      <c r="M194" s="231" t="s">
        <v>313</v>
      </c>
      <c r="N194" s="231" t="s">
        <v>358</v>
      </c>
      <c r="O194" s="231" t="s">
        <v>315</v>
      </c>
      <c r="P194" s="231" t="s">
        <v>454</v>
      </c>
      <c r="Q194" s="231" t="s">
        <v>160</v>
      </c>
      <c r="R194" s="231" t="s">
        <v>317</v>
      </c>
      <c r="S194" s="231"/>
      <c r="T194" s="232" t="s">
        <v>163</v>
      </c>
      <c r="U194" s="233" t="s">
        <v>163</v>
      </c>
      <c r="V194" s="228" t="s">
        <v>318</v>
      </c>
      <c r="W194" s="228"/>
      <c r="X194" s="228"/>
      <c r="Y194" s="228"/>
      <c r="Z194" s="234" t="s">
        <v>455</v>
      </c>
      <c r="AA194" s="234"/>
      <c r="AB194" s="234"/>
      <c r="AC194" s="235"/>
    </row>
    <row r="195" spans="1:29" ht="60" hidden="1" customHeight="1">
      <c r="A195" s="227" t="s">
        <v>608</v>
      </c>
      <c r="B195" s="228">
        <v>1695038</v>
      </c>
      <c r="C195" s="229" t="s">
        <v>125</v>
      </c>
      <c r="D195" s="228" t="s">
        <v>32</v>
      </c>
      <c r="E195" s="228" t="s">
        <v>310</v>
      </c>
      <c r="F195" s="229" t="s">
        <v>43</v>
      </c>
      <c r="G195" s="228" t="s">
        <v>151</v>
      </c>
      <c r="H195" s="229" t="s">
        <v>167</v>
      </c>
      <c r="I195" s="262" t="s">
        <v>272</v>
      </c>
      <c r="J195" s="229" t="s">
        <v>167</v>
      </c>
      <c r="K195" s="262" t="s">
        <v>273</v>
      </c>
      <c r="L195" s="228" t="s">
        <v>41</v>
      </c>
      <c r="M195" s="231" t="s">
        <v>313</v>
      </c>
      <c r="N195" s="231" t="s">
        <v>358</v>
      </c>
      <c r="O195" s="231" t="s">
        <v>315</v>
      </c>
      <c r="P195" s="231" t="s">
        <v>454</v>
      </c>
      <c r="Q195" s="231" t="s">
        <v>160</v>
      </c>
      <c r="R195" s="231" t="s">
        <v>317</v>
      </c>
      <c r="S195" s="231"/>
      <c r="T195" s="232" t="s">
        <v>163</v>
      </c>
      <c r="U195" s="233" t="s">
        <v>163</v>
      </c>
      <c r="V195" s="228" t="s">
        <v>318</v>
      </c>
      <c r="W195" s="228"/>
      <c r="X195" s="228"/>
      <c r="Y195" s="228"/>
      <c r="Z195" s="234" t="s">
        <v>455</v>
      </c>
      <c r="AA195" s="234"/>
      <c r="AB195" s="234"/>
      <c r="AC195" s="235"/>
    </row>
    <row r="196" spans="1:29" ht="60" hidden="1" customHeight="1">
      <c r="A196" s="227" t="s">
        <v>609</v>
      </c>
      <c r="B196" s="228">
        <v>1695038</v>
      </c>
      <c r="C196" s="229" t="s">
        <v>125</v>
      </c>
      <c r="D196" s="228" t="s">
        <v>32</v>
      </c>
      <c r="E196" s="228" t="s">
        <v>310</v>
      </c>
      <c r="F196" s="229" t="s">
        <v>43</v>
      </c>
      <c r="G196" s="228" t="s">
        <v>151</v>
      </c>
      <c r="H196" s="229" t="s">
        <v>196</v>
      </c>
      <c r="I196" s="262" t="s">
        <v>275</v>
      </c>
      <c r="J196" s="229" t="s">
        <v>196</v>
      </c>
      <c r="K196" s="262" t="s">
        <v>276</v>
      </c>
      <c r="L196" s="228" t="s">
        <v>41</v>
      </c>
      <c r="M196" s="231" t="s">
        <v>313</v>
      </c>
      <c r="N196" s="231" t="s">
        <v>358</v>
      </c>
      <c r="O196" s="231" t="s">
        <v>315</v>
      </c>
      <c r="P196" s="231" t="s">
        <v>454</v>
      </c>
      <c r="Q196" s="231" t="s">
        <v>160</v>
      </c>
      <c r="R196" s="231" t="s">
        <v>317</v>
      </c>
      <c r="S196" s="231"/>
      <c r="T196" s="232" t="s">
        <v>163</v>
      </c>
      <c r="U196" s="233" t="s">
        <v>163</v>
      </c>
      <c r="V196" s="228" t="s">
        <v>318</v>
      </c>
      <c r="W196" s="228"/>
      <c r="X196" s="228"/>
      <c r="Y196" s="228"/>
      <c r="Z196" s="234" t="s">
        <v>455</v>
      </c>
      <c r="AA196" s="234"/>
      <c r="AB196" s="234"/>
      <c r="AC196" s="235"/>
    </row>
    <row r="197" spans="1:29" ht="60" hidden="1" customHeight="1">
      <c r="A197" s="227" t="s">
        <v>610</v>
      </c>
      <c r="B197" s="228">
        <v>1695038</v>
      </c>
      <c r="C197" s="229" t="s">
        <v>125</v>
      </c>
      <c r="D197" s="228" t="s">
        <v>32</v>
      </c>
      <c r="E197" s="228" t="s">
        <v>310</v>
      </c>
      <c r="F197" s="229" t="s">
        <v>43</v>
      </c>
      <c r="G197" s="228" t="s">
        <v>151</v>
      </c>
      <c r="H197" s="229" t="s">
        <v>194</v>
      </c>
      <c r="I197" s="262" t="s">
        <v>278</v>
      </c>
      <c r="J197" s="229" t="s">
        <v>194</v>
      </c>
      <c r="K197" s="262" t="s">
        <v>279</v>
      </c>
      <c r="L197" s="228" t="s">
        <v>41</v>
      </c>
      <c r="M197" s="231" t="s">
        <v>313</v>
      </c>
      <c r="N197" s="231" t="s">
        <v>358</v>
      </c>
      <c r="O197" s="231" t="s">
        <v>315</v>
      </c>
      <c r="P197" s="231" t="s">
        <v>454</v>
      </c>
      <c r="Q197" s="231" t="s">
        <v>160</v>
      </c>
      <c r="R197" s="231" t="s">
        <v>317</v>
      </c>
      <c r="S197" s="231"/>
      <c r="T197" s="232" t="s">
        <v>163</v>
      </c>
      <c r="U197" s="233" t="s">
        <v>163</v>
      </c>
      <c r="V197" s="228" t="s">
        <v>318</v>
      </c>
      <c r="W197" s="228"/>
      <c r="X197" s="228"/>
      <c r="Y197" s="228"/>
      <c r="Z197" s="234" t="s">
        <v>455</v>
      </c>
      <c r="AA197" s="234"/>
      <c r="AB197" s="234"/>
      <c r="AC197" s="235"/>
    </row>
    <row r="198" spans="1:29" ht="60" hidden="1" customHeight="1">
      <c r="A198" s="227" t="s">
        <v>611</v>
      </c>
      <c r="B198" s="228">
        <v>1695038</v>
      </c>
      <c r="C198" s="229" t="s">
        <v>125</v>
      </c>
      <c r="D198" s="228" t="s">
        <v>32</v>
      </c>
      <c r="E198" s="228" t="s">
        <v>310</v>
      </c>
      <c r="F198" s="229" t="s">
        <v>43</v>
      </c>
      <c r="G198" s="228" t="s">
        <v>151</v>
      </c>
      <c r="H198" s="229" t="s">
        <v>191</v>
      </c>
      <c r="I198" s="262" t="s">
        <v>249</v>
      </c>
      <c r="J198" s="229" t="s">
        <v>191</v>
      </c>
      <c r="K198" s="262" t="s">
        <v>241</v>
      </c>
      <c r="L198" s="228" t="s">
        <v>41</v>
      </c>
      <c r="M198" s="231" t="s">
        <v>313</v>
      </c>
      <c r="N198" s="231" t="s">
        <v>358</v>
      </c>
      <c r="O198" s="231" t="s">
        <v>315</v>
      </c>
      <c r="P198" s="231" t="s">
        <v>454</v>
      </c>
      <c r="Q198" s="231" t="s">
        <v>160</v>
      </c>
      <c r="R198" s="231" t="s">
        <v>317</v>
      </c>
      <c r="S198" s="231"/>
      <c r="T198" s="232" t="s">
        <v>163</v>
      </c>
      <c r="U198" s="233" t="s">
        <v>163</v>
      </c>
      <c r="V198" s="228" t="s">
        <v>318</v>
      </c>
      <c r="W198" s="228"/>
      <c r="X198" s="228"/>
      <c r="Y198" s="228"/>
      <c r="Z198" s="234" t="s">
        <v>455</v>
      </c>
      <c r="AA198" s="234"/>
      <c r="AB198" s="234"/>
      <c r="AC198" s="235"/>
    </row>
    <row r="199" spans="1:29" ht="60" hidden="1" customHeight="1">
      <c r="A199" s="227" t="s">
        <v>612</v>
      </c>
      <c r="B199" s="228">
        <v>1695038</v>
      </c>
      <c r="C199" s="229" t="s">
        <v>125</v>
      </c>
      <c r="D199" s="228" t="s">
        <v>32</v>
      </c>
      <c r="E199" s="228" t="s">
        <v>310</v>
      </c>
      <c r="F199" s="229" t="s">
        <v>43</v>
      </c>
      <c r="G199" s="228" t="s">
        <v>151</v>
      </c>
      <c r="H199" s="229" t="s">
        <v>167</v>
      </c>
      <c r="I199" s="262" t="s">
        <v>284</v>
      </c>
      <c r="J199" s="229" t="s">
        <v>167</v>
      </c>
      <c r="K199" s="262" t="s">
        <v>285</v>
      </c>
      <c r="L199" s="228" t="s">
        <v>41</v>
      </c>
      <c r="M199" s="231" t="s">
        <v>313</v>
      </c>
      <c r="N199" s="231" t="s">
        <v>358</v>
      </c>
      <c r="O199" s="231" t="s">
        <v>315</v>
      </c>
      <c r="P199" s="231" t="s">
        <v>454</v>
      </c>
      <c r="Q199" s="231" t="s">
        <v>160</v>
      </c>
      <c r="R199" s="231" t="s">
        <v>317</v>
      </c>
      <c r="S199" s="231"/>
      <c r="T199" s="232" t="s">
        <v>163</v>
      </c>
      <c r="U199" s="233" t="s">
        <v>163</v>
      </c>
      <c r="V199" s="228" t="s">
        <v>318</v>
      </c>
      <c r="W199" s="228"/>
      <c r="X199" s="228"/>
      <c r="Y199" s="228"/>
      <c r="Z199" s="234" t="s">
        <v>455</v>
      </c>
      <c r="AA199" s="234"/>
      <c r="AB199" s="234"/>
      <c r="AC199" s="235"/>
    </row>
    <row r="200" spans="1:29" ht="60" hidden="1" customHeight="1">
      <c r="A200" s="227" t="s">
        <v>613</v>
      </c>
      <c r="B200" s="263">
        <v>1695038</v>
      </c>
      <c r="C200" s="264" t="s">
        <v>125</v>
      </c>
      <c r="D200" s="263" t="s">
        <v>32</v>
      </c>
      <c r="E200" s="263" t="s">
        <v>310</v>
      </c>
      <c r="F200" s="264" t="s">
        <v>43</v>
      </c>
      <c r="G200" s="263" t="s">
        <v>151</v>
      </c>
      <c r="H200" s="264" t="s">
        <v>152</v>
      </c>
      <c r="I200" s="265" t="s">
        <v>287</v>
      </c>
      <c r="J200" s="264" t="s">
        <v>152</v>
      </c>
      <c r="K200" s="265" t="s">
        <v>288</v>
      </c>
      <c r="L200" s="263" t="s">
        <v>41</v>
      </c>
      <c r="M200" s="266" t="s">
        <v>313</v>
      </c>
      <c r="N200" s="266" t="s">
        <v>358</v>
      </c>
      <c r="O200" s="266" t="s">
        <v>315</v>
      </c>
      <c r="P200" s="266" t="s">
        <v>454</v>
      </c>
      <c r="Q200" s="266" t="s">
        <v>160</v>
      </c>
      <c r="R200" s="266" t="s">
        <v>317</v>
      </c>
      <c r="S200" s="266"/>
      <c r="T200" s="266" t="s">
        <v>163</v>
      </c>
      <c r="U200" s="266" t="s">
        <v>163</v>
      </c>
      <c r="V200" s="263" t="s">
        <v>318</v>
      </c>
      <c r="W200" s="263"/>
      <c r="X200" s="263"/>
      <c r="Y200" s="263"/>
      <c r="Z200" s="263" t="s">
        <v>455</v>
      </c>
      <c r="AA200" s="263"/>
      <c r="AB200" s="263"/>
      <c r="AC200" s="235"/>
    </row>
    <row r="201" spans="1:29" ht="60" hidden="1" customHeight="1">
      <c r="A201" s="227" t="s">
        <v>614</v>
      </c>
      <c r="B201" s="263">
        <v>1695038</v>
      </c>
      <c r="C201" s="264" t="s">
        <v>125</v>
      </c>
      <c r="D201" s="263" t="s">
        <v>32</v>
      </c>
      <c r="E201" s="263" t="s">
        <v>310</v>
      </c>
      <c r="F201" s="264" t="s">
        <v>43</v>
      </c>
      <c r="G201" s="263" t="s">
        <v>151</v>
      </c>
      <c r="H201" s="264" t="s">
        <v>191</v>
      </c>
      <c r="I201" s="265" t="s">
        <v>615</v>
      </c>
      <c r="J201" s="264" t="s">
        <v>191</v>
      </c>
      <c r="K201" s="265" t="s">
        <v>616</v>
      </c>
      <c r="L201" s="263" t="s">
        <v>41</v>
      </c>
      <c r="M201" s="266" t="s">
        <v>313</v>
      </c>
      <c r="N201" s="266" t="s">
        <v>358</v>
      </c>
      <c r="O201" s="266" t="s">
        <v>315</v>
      </c>
      <c r="P201" s="266" t="s">
        <v>454</v>
      </c>
      <c r="Q201" s="266" t="s">
        <v>160</v>
      </c>
      <c r="R201" s="266" t="s">
        <v>317</v>
      </c>
      <c r="S201" s="266"/>
      <c r="T201" s="266" t="s">
        <v>163</v>
      </c>
      <c r="U201" s="266" t="s">
        <v>163</v>
      </c>
      <c r="V201" s="263" t="s">
        <v>318</v>
      </c>
      <c r="W201" s="263"/>
      <c r="X201" s="263"/>
      <c r="Y201" s="263"/>
      <c r="Z201" s="263" t="s">
        <v>455</v>
      </c>
      <c r="AA201" s="263"/>
      <c r="AB201" s="263"/>
      <c r="AC201" s="235"/>
    </row>
    <row r="202" spans="1:29" ht="60" hidden="1" customHeight="1">
      <c r="A202" s="227" t="s">
        <v>617</v>
      </c>
      <c r="B202" s="263">
        <v>1695038</v>
      </c>
      <c r="C202" s="264" t="s">
        <v>125</v>
      </c>
      <c r="D202" s="263" t="s">
        <v>32</v>
      </c>
      <c r="E202" s="263" t="s">
        <v>310</v>
      </c>
      <c r="F202" s="264" t="s">
        <v>43</v>
      </c>
      <c r="G202" s="263" t="s">
        <v>151</v>
      </c>
      <c r="H202" s="264" t="s">
        <v>196</v>
      </c>
      <c r="I202" s="265" t="s">
        <v>205</v>
      </c>
      <c r="J202" s="264" t="s">
        <v>196</v>
      </c>
      <c r="K202" s="265" t="s">
        <v>257</v>
      </c>
      <c r="L202" s="263" t="s">
        <v>41</v>
      </c>
      <c r="M202" s="266" t="s">
        <v>313</v>
      </c>
      <c r="N202" s="266" t="s">
        <v>358</v>
      </c>
      <c r="O202" s="266" t="s">
        <v>315</v>
      </c>
      <c r="P202" s="266" t="s">
        <v>454</v>
      </c>
      <c r="Q202" s="266" t="s">
        <v>160</v>
      </c>
      <c r="R202" s="266" t="s">
        <v>317</v>
      </c>
      <c r="S202" s="266"/>
      <c r="T202" s="266" t="s">
        <v>163</v>
      </c>
      <c r="U202" s="266" t="s">
        <v>163</v>
      </c>
      <c r="V202" s="263" t="s">
        <v>318</v>
      </c>
      <c r="W202" s="263"/>
      <c r="X202" s="263"/>
      <c r="Y202" s="263"/>
      <c r="Z202" s="263" t="s">
        <v>455</v>
      </c>
      <c r="AA202" s="263"/>
      <c r="AB202" s="263"/>
      <c r="AC202" s="235"/>
    </row>
    <row r="203" spans="1:29" ht="60" hidden="1" customHeight="1">
      <c r="A203" s="227" t="s">
        <v>618</v>
      </c>
      <c r="B203" s="263">
        <v>1695038</v>
      </c>
      <c r="C203" s="264" t="s">
        <v>125</v>
      </c>
      <c r="D203" s="263" t="s">
        <v>32</v>
      </c>
      <c r="E203" s="263" t="s">
        <v>310</v>
      </c>
      <c r="F203" s="264" t="s">
        <v>43</v>
      </c>
      <c r="G203" s="263" t="s">
        <v>151</v>
      </c>
      <c r="H203" s="264" t="s">
        <v>187</v>
      </c>
      <c r="I203" s="265" t="s">
        <v>291</v>
      </c>
      <c r="J203" s="264" t="s">
        <v>187</v>
      </c>
      <c r="K203" s="265" t="s">
        <v>292</v>
      </c>
      <c r="L203" s="263" t="s">
        <v>41</v>
      </c>
      <c r="M203" s="266" t="s">
        <v>313</v>
      </c>
      <c r="N203" s="266" t="s">
        <v>358</v>
      </c>
      <c r="O203" s="266" t="s">
        <v>315</v>
      </c>
      <c r="P203" s="266" t="s">
        <v>454</v>
      </c>
      <c r="Q203" s="266" t="s">
        <v>160</v>
      </c>
      <c r="R203" s="266" t="s">
        <v>317</v>
      </c>
      <c r="S203" s="266"/>
      <c r="T203" s="266" t="s">
        <v>163</v>
      </c>
      <c r="U203" s="266" t="s">
        <v>163</v>
      </c>
      <c r="V203" s="263" t="s">
        <v>318</v>
      </c>
      <c r="W203" s="263"/>
      <c r="X203" s="263"/>
      <c r="Y203" s="263"/>
      <c r="Z203" s="263" t="s">
        <v>455</v>
      </c>
      <c r="AA203" s="263"/>
      <c r="AB203" s="263"/>
      <c r="AC203" s="235"/>
    </row>
    <row r="204" spans="1:29" ht="60" hidden="1" customHeight="1">
      <c r="A204" s="227" t="s">
        <v>619</v>
      </c>
      <c r="B204" s="263">
        <v>1695038</v>
      </c>
      <c r="C204" s="264" t="s">
        <v>125</v>
      </c>
      <c r="D204" s="263" t="s">
        <v>32</v>
      </c>
      <c r="E204" s="263" t="s">
        <v>310</v>
      </c>
      <c r="F204" s="264" t="s">
        <v>43</v>
      </c>
      <c r="G204" s="263" t="s">
        <v>151</v>
      </c>
      <c r="H204" s="264" t="s">
        <v>152</v>
      </c>
      <c r="I204" s="265" t="s">
        <v>294</v>
      </c>
      <c r="J204" s="264" t="s">
        <v>152</v>
      </c>
      <c r="K204" s="265" t="s">
        <v>295</v>
      </c>
      <c r="L204" s="263" t="s">
        <v>41</v>
      </c>
      <c r="M204" s="266" t="s">
        <v>313</v>
      </c>
      <c r="N204" s="266" t="s">
        <v>358</v>
      </c>
      <c r="O204" s="266" t="s">
        <v>315</v>
      </c>
      <c r="P204" s="266" t="s">
        <v>454</v>
      </c>
      <c r="Q204" s="266" t="s">
        <v>160</v>
      </c>
      <c r="R204" s="266" t="s">
        <v>317</v>
      </c>
      <c r="S204" s="266"/>
      <c r="T204" s="266" t="s">
        <v>163</v>
      </c>
      <c r="U204" s="266" t="s">
        <v>163</v>
      </c>
      <c r="V204" s="263" t="s">
        <v>318</v>
      </c>
      <c r="W204" s="263"/>
      <c r="X204" s="263"/>
      <c r="Y204" s="263"/>
      <c r="Z204" s="263" t="s">
        <v>455</v>
      </c>
      <c r="AA204" s="263"/>
      <c r="AB204" s="263"/>
      <c r="AC204" s="235"/>
    </row>
    <row r="205" spans="1:29" ht="60" hidden="1" customHeight="1">
      <c r="A205" s="227" t="s">
        <v>620</v>
      </c>
      <c r="B205" s="263">
        <v>1695038</v>
      </c>
      <c r="C205" s="264" t="s">
        <v>125</v>
      </c>
      <c r="D205" s="263" t="s">
        <v>32</v>
      </c>
      <c r="E205" s="263" t="s">
        <v>310</v>
      </c>
      <c r="F205" s="264" t="s">
        <v>43</v>
      </c>
      <c r="G205" s="263" t="s">
        <v>151</v>
      </c>
      <c r="H205" s="264" t="s">
        <v>169</v>
      </c>
      <c r="I205" s="265" t="s">
        <v>297</v>
      </c>
      <c r="J205" s="264" t="s">
        <v>169</v>
      </c>
      <c r="K205" s="265" t="s">
        <v>298</v>
      </c>
      <c r="L205" s="263" t="s">
        <v>41</v>
      </c>
      <c r="M205" s="266" t="s">
        <v>313</v>
      </c>
      <c r="N205" s="266" t="s">
        <v>358</v>
      </c>
      <c r="O205" s="266" t="s">
        <v>315</v>
      </c>
      <c r="P205" s="266" t="s">
        <v>454</v>
      </c>
      <c r="Q205" s="266" t="s">
        <v>160</v>
      </c>
      <c r="R205" s="266" t="s">
        <v>317</v>
      </c>
      <c r="S205" s="266"/>
      <c r="T205" s="266" t="s">
        <v>163</v>
      </c>
      <c r="U205" s="266" t="s">
        <v>163</v>
      </c>
      <c r="V205" s="263" t="s">
        <v>318</v>
      </c>
      <c r="W205" s="263"/>
      <c r="X205" s="263"/>
      <c r="Y205" s="263"/>
      <c r="Z205" s="263" t="s">
        <v>455</v>
      </c>
      <c r="AA205" s="263"/>
      <c r="AB205" s="263"/>
      <c r="AC205" s="235"/>
    </row>
    <row r="206" spans="1:29" ht="60" hidden="1" customHeight="1">
      <c r="A206" s="227" t="s">
        <v>621</v>
      </c>
      <c r="B206" s="263">
        <v>1695038</v>
      </c>
      <c r="C206" s="264" t="s">
        <v>125</v>
      </c>
      <c r="D206" s="263" t="s">
        <v>32</v>
      </c>
      <c r="E206" s="263" t="s">
        <v>310</v>
      </c>
      <c r="F206" s="264" t="s">
        <v>43</v>
      </c>
      <c r="G206" s="263" t="s">
        <v>151</v>
      </c>
      <c r="H206" s="264" t="s">
        <v>152</v>
      </c>
      <c r="I206" s="265" t="s">
        <v>300</v>
      </c>
      <c r="J206" s="264" t="s">
        <v>152</v>
      </c>
      <c r="K206" s="265" t="s">
        <v>301</v>
      </c>
      <c r="L206" s="263" t="s">
        <v>41</v>
      </c>
      <c r="M206" s="266" t="s">
        <v>313</v>
      </c>
      <c r="N206" s="266" t="s">
        <v>358</v>
      </c>
      <c r="O206" s="266" t="s">
        <v>315</v>
      </c>
      <c r="P206" s="266" t="s">
        <v>454</v>
      </c>
      <c r="Q206" s="266" t="s">
        <v>160</v>
      </c>
      <c r="R206" s="266" t="s">
        <v>317</v>
      </c>
      <c r="S206" s="266"/>
      <c r="T206" s="266" t="s">
        <v>163</v>
      </c>
      <c r="U206" s="266" t="s">
        <v>163</v>
      </c>
      <c r="V206" s="263" t="s">
        <v>318</v>
      </c>
      <c r="W206" s="263"/>
      <c r="X206" s="263"/>
      <c r="Y206" s="263"/>
      <c r="Z206" s="263" t="s">
        <v>455</v>
      </c>
      <c r="AA206" s="263"/>
      <c r="AB206" s="263"/>
      <c r="AC206" s="235"/>
    </row>
    <row r="207" spans="1:29" ht="60" hidden="1" customHeight="1">
      <c r="A207" s="227" t="s">
        <v>622</v>
      </c>
      <c r="B207" s="263">
        <v>1695038</v>
      </c>
      <c r="C207" s="264" t="s">
        <v>125</v>
      </c>
      <c r="D207" s="263" t="s">
        <v>32</v>
      </c>
      <c r="E207" s="263" t="s">
        <v>310</v>
      </c>
      <c r="F207" s="264" t="s">
        <v>43</v>
      </c>
      <c r="G207" s="263" t="s">
        <v>151</v>
      </c>
      <c r="H207" s="264" t="s">
        <v>191</v>
      </c>
      <c r="I207" s="265" t="s">
        <v>623</v>
      </c>
      <c r="J207" s="264" t="s">
        <v>191</v>
      </c>
      <c r="K207" s="265" t="s">
        <v>624</v>
      </c>
      <c r="L207" s="263" t="s">
        <v>41</v>
      </c>
      <c r="M207" s="266" t="s">
        <v>313</v>
      </c>
      <c r="N207" s="266" t="s">
        <v>358</v>
      </c>
      <c r="O207" s="266" t="s">
        <v>315</v>
      </c>
      <c r="P207" s="266" t="s">
        <v>454</v>
      </c>
      <c r="Q207" s="266" t="s">
        <v>160</v>
      </c>
      <c r="R207" s="266" t="s">
        <v>317</v>
      </c>
      <c r="S207" s="266"/>
      <c r="T207" s="266" t="s">
        <v>163</v>
      </c>
      <c r="U207" s="266" t="s">
        <v>163</v>
      </c>
      <c r="V207" s="263" t="s">
        <v>318</v>
      </c>
      <c r="W207" s="263"/>
      <c r="X207" s="263"/>
      <c r="Y207" s="263"/>
      <c r="Z207" s="263" t="s">
        <v>455</v>
      </c>
      <c r="AA207" s="263"/>
      <c r="AB207" s="263"/>
      <c r="AC207" s="235"/>
    </row>
    <row r="208" spans="1:29" ht="60" hidden="1" customHeight="1">
      <c r="A208" s="227" t="s">
        <v>625</v>
      </c>
      <c r="B208" s="263">
        <v>1695038</v>
      </c>
      <c r="C208" s="264" t="s">
        <v>125</v>
      </c>
      <c r="D208" s="263" t="s">
        <v>32</v>
      </c>
      <c r="E208" s="263" t="s">
        <v>310</v>
      </c>
      <c r="F208" s="264" t="s">
        <v>43</v>
      </c>
      <c r="G208" s="263" t="s">
        <v>151</v>
      </c>
      <c r="H208" s="264" t="s">
        <v>183</v>
      </c>
      <c r="I208" s="265" t="s">
        <v>626</v>
      </c>
      <c r="J208" s="264" t="s">
        <v>183</v>
      </c>
      <c r="K208" s="265" t="s">
        <v>627</v>
      </c>
      <c r="L208" s="263" t="s">
        <v>41</v>
      </c>
      <c r="M208" s="266" t="s">
        <v>313</v>
      </c>
      <c r="N208" s="266" t="s">
        <v>358</v>
      </c>
      <c r="O208" s="266" t="s">
        <v>315</v>
      </c>
      <c r="P208" s="266" t="s">
        <v>454</v>
      </c>
      <c r="Q208" s="266" t="s">
        <v>160</v>
      </c>
      <c r="R208" s="266" t="s">
        <v>317</v>
      </c>
      <c r="S208" s="266"/>
      <c r="T208" s="266" t="s">
        <v>163</v>
      </c>
      <c r="U208" s="266" t="s">
        <v>163</v>
      </c>
      <c r="V208" s="263" t="s">
        <v>318</v>
      </c>
      <c r="W208" s="263"/>
      <c r="X208" s="263"/>
      <c r="Y208" s="263"/>
      <c r="Z208" s="263" t="s">
        <v>455</v>
      </c>
      <c r="AA208" s="263"/>
      <c r="AB208" s="263"/>
      <c r="AC208" s="235"/>
    </row>
    <row r="209" spans="1:29" ht="60" hidden="1" customHeight="1">
      <c r="A209" s="227" t="s">
        <v>628</v>
      </c>
      <c r="B209" s="263">
        <v>1695038</v>
      </c>
      <c r="C209" s="264" t="s">
        <v>125</v>
      </c>
      <c r="D209" s="263" t="s">
        <v>32</v>
      </c>
      <c r="E209" s="263" t="s">
        <v>310</v>
      </c>
      <c r="F209" s="264" t="s">
        <v>43</v>
      </c>
      <c r="G209" s="263" t="s">
        <v>151</v>
      </c>
      <c r="H209" s="264" t="s">
        <v>183</v>
      </c>
      <c r="I209" s="265" t="s">
        <v>629</v>
      </c>
      <c r="J209" s="264" t="s">
        <v>183</v>
      </c>
      <c r="K209" s="265" t="s">
        <v>630</v>
      </c>
      <c r="L209" s="263" t="s">
        <v>41</v>
      </c>
      <c r="M209" s="266" t="s">
        <v>313</v>
      </c>
      <c r="N209" s="266" t="s">
        <v>358</v>
      </c>
      <c r="O209" s="266" t="s">
        <v>315</v>
      </c>
      <c r="P209" s="266" t="s">
        <v>454</v>
      </c>
      <c r="Q209" s="266" t="s">
        <v>160</v>
      </c>
      <c r="R209" s="266" t="s">
        <v>317</v>
      </c>
      <c r="S209" s="266"/>
      <c r="T209" s="266" t="s">
        <v>163</v>
      </c>
      <c r="U209" s="266" t="s">
        <v>163</v>
      </c>
      <c r="V209" s="263" t="s">
        <v>318</v>
      </c>
      <c r="W209" s="263"/>
      <c r="X209" s="263"/>
      <c r="Y209" s="263"/>
      <c r="Z209" s="263" t="s">
        <v>455</v>
      </c>
      <c r="AA209" s="263"/>
      <c r="AB209" s="263"/>
      <c r="AC209" s="235"/>
    </row>
    <row r="210" spans="1:29" ht="60" hidden="1" customHeight="1">
      <c r="A210" s="227" t="s">
        <v>631</v>
      </c>
      <c r="B210" s="263">
        <v>1695038</v>
      </c>
      <c r="C210" s="264" t="s">
        <v>125</v>
      </c>
      <c r="D210" s="263" t="s">
        <v>32</v>
      </c>
      <c r="E210" s="263" t="s">
        <v>310</v>
      </c>
      <c r="F210" s="264" t="s">
        <v>43</v>
      </c>
      <c r="G210" s="263" t="s">
        <v>151</v>
      </c>
      <c r="H210" s="264" t="s">
        <v>175</v>
      </c>
      <c r="I210" s="265" t="s">
        <v>303</v>
      </c>
      <c r="J210" s="264" t="s">
        <v>175</v>
      </c>
      <c r="K210" s="265" t="s">
        <v>304</v>
      </c>
      <c r="L210" s="263" t="s">
        <v>41</v>
      </c>
      <c r="M210" s="266" t="s">
        <v>313</v>
      </c>
      <c r="N210" s="266" t="s">
        <v>358</v>
      </c>
      <c r="O210" s="266" t="s">
        <v>315</v>
      </c>
      <c r="P210" s="266" t="s">
        <v>454</v>
      </c>
      <c r="Q210" s="266" t="s">
        <v>160</v>
      </c>
      <c r="R210" s="266" t="s">
        <v>317</v>
      </c>
      <c r="S210" s="266"/>
      <c r="T210" s="266" t="s">
        <v>163</v>
      </c>
      <c r="U210" s="266" t="s">
        <v>163</v>
      </c>
      <c r="V210" s="263" t="s">
        <v>318</v>
      </c>
      <c r="W210" s="263"/>
      <c r="X210" s="263"/>
      <c r="Y210" s="263"/>
      <c r="Z210" s="263" t="s">
        <v>455</v>
      </c>
      <c r="AA210" s="263"/>
      <c r="AB210" s="263"/>
      <c r="AC210" s="235"/>
    </row>
    <row r="211" spans="1:29" ht="60" hidden="1" customHeight="1">
      <c r="A211" s="227" t="s">
        <v>632</v>
      </c>
      <c r="B211" s="263">
        <v>1695038</v>
      </c>
      <c r="C211" s="264" t="s">
        <v>125</v>
      </c>
      <c r="D211" s="263" t="s">
        <v>32</v>
      </c>
      <c r="E211" s="263" t="s">
        <v>310</v>
      </c>
      <c r="F211" s="264" t="s">
        <v>43</v>
      </c>
      <c r="G211" s="263" t="s">
        <v>151</v>
      </c>
      <c r="H211" s="264" t="s">
        <v>169</v>
      </c>
      <c r="I211" s="265" t="s">
        <v>306</v>
      </c>
      <c r="J211" s="264" t="s">
        <v>169</v>
      </c>
      <c r="K211" s="265" t="s">
        <v>307</v>
      </c>
      <c r="L211" s="263" t="s">
        <v>41</v>
      </c>
      <c r="M211" s="266" t="s">
        <v>313</v>
      </c>
      <c r="N211" s="266" t="s">
        <v>358</v>
      </c>
      <c r="O211" s="266" t="s">
        <v>315</v>
      </c>
      <c r="P211" s="266" t="s">
        <v>454</v>
      </c>
      <c r="Q211" s="266" t="s">
        <v>160</v>
      </c>
      <c r="R211" s="266" t="s">
        <v>317</v>
      </c>
      <c r="S211" s="266"/>
      <c r="T211" s="266" t="s">
        <v>163</v>
      </c>
      <c r="U211" s="266" t="s">
        <v>163</v>
      </c>
      <c r="V211" s="263" t="s">
        <v>318</v>
      </c>
      <c r="W211" s="263"/>
      <c r="X211" s="263"/>
      <c r="Y211" s="263"/>
      <c r="Z211" s="263" t="s">
        <v>455</v>
      </c>
      <c r="AA211" s="263"/>
      <c r="AB211" s="263"/>
      <c r="AC211" s="235"/>
    </row>
    <row r="212" spans="1:29" ht="60" hidden="1" customHeight="1">
      <c r="A212" s="227" t="s">
        <v>633</v>
      </c>
      <c r="B212" s="263">
        <v>1695038</v>
      </c>
      <c r="C212" s="264" t="s">
        <v>125</v>
      </c>
      <c r="D212" s="263" t="s">
        <v>32</v>
      </c>
      <c r="E212" s="263" t="s">
        <v>310</v>
      </c>
      <c r="F212" s="264" t="s">
        <v>43</v>
      </c>
      <c r="G212" s="263" t="s">
        <v>151</v>
      </c>
      <c r="H212" s="264" t="s">
        <v>187</v>
      </c>
      <c r="I212" s="265" t="s">
        <v>223</v>
      </c>
      <c r="J212" s="264" t="s">
        <v>187</v>
      </c>
      <c r="K212" s="265" t="s">
        <v>222</v>
      </c>
      <c r="L212" s="263" t="s">
        <v>41</v>
      </c>
      <c r="M212" s="266" t="s">
        <v>313</v>
      </c>
      <c r="N212" s="266" t="s">
        <v>358</v>
      </c>
      <c r="O212" s="266" t="s">
        <v>315</v>
      </c>
      <c r="P212" s="266" t="s">
        <v>454</v>
      </c>
      <c r="Q212" s="266" t="s">
        <v>160</v>
      </c>
      <c r="R212" s="266" t="s">
        <v>317</v>
      </c>
      <c r="S212" s="266"/>
      <c r="T212" s="266" t="s">
        <v>163</v>
      </c>
      <c r="U212" s="266" t="s">
        <v>163</v>
      </c>
      <c r="V212" s="263" t="s">
        <v>318</v>
      </c>
      <c r="W212" s="263"/>
      <c r="X212" s="263"/>
      <c r="Y212" s="263"/>
      <c r="Z212" s="263" t="s">
        <v>455</v>
      </c>
      <c r="AA212" s="263"/>
      <c r="AB212" s="263"/>
      <c r="AC212" s="235"/>
    </row>
    <row r="213" spans="1:29" ht="45" hidden="1" customHeight="1">
      <c r="A213" s="244" t="s">
        <v>634</v>
      </c>
      <c r="B213" s="267">
        <v>1694816</v>
      </c>
      <c r="C213" s="268" t="s">
        <v>125</v>
      </c>
      <c r="D213" s="267" t="s">
        <v>32</v>
      </c>
      <c r="E213" s="267" t="s">
        <v>310</v>
      </c>
      <c r="F213" s="267" t="s">
        <v>43</v>
      </c>
      <c r="G213" s="267" t="s">
        <v>380</v>
      </c>
      <c r="H213" s="267" t="s">
        <v>196</v>
      </c>
      <c r="I213" s="269" t="s">
        <v>417</v>
      </c>
      <c r="J213" s="267" t="s">
        <v>175</v>
      </c>
      <c r="K213" s="269" t="s">
        <v>420</v>
      </c>
      <c r="L213" s="267" t="s">
        <v>41</v>
      </c>
      <c r="M213" s="270" t="s">
        <v>635</v>
      </c>
      <c r="N213" s="270" t="s">
        <v>454</v>
      </c>
      <c r="O213" s="270" t="s">
        <v>160</v>
      </c>
      <c r="P213" s="270" t="s">
        <v>636</v>
      </c>
      <c r="Q213" s="270" t="s">
        <v>637</v>
      </c>
      <c r="R213" s="270" t="s">
        <v>317</v>
      </c>
      <c r="S213" s="270"/>
      <c r="T213" s="270" t="s">
        <v>163</v>
      </c>
      <c r="U213" s="270" t="s">
        <v>163</v>
      </c>
      <c r="V213" s="267"/>
      <c r="W213" s="267"/>
      <c r="X213" s="267" t="s">
        <v>638</v>
      </c>
      <c r="Y213" s="267"/>
      <c r="Z213" s="267" t="s">
        <v>639</v>
      </c>
      <c r="AA213" s="267"/>
      <c r="AB213" s="267"/>
      <c r="AC213" s="248"/>
    </row>
    <row r="214" spans="1:29" ht="45" hidden="1" customHeight="1">
      <c r="A214" s="249" t="s">
        <v>640</v>
      </c>
      <c r="B214" s="271">
        <v>1694824</v>
      </c>
      <c r="C214" s="264" t="s">
        <v>125</v>
      </c>
      <c r="D214" s="271" t="s">
        <v>32</v>
      </c>
      <c r="E214" s="271" t="s">
        <v>310</v>
      </c>
      <c r="F214" s="271" t="s">
        <v>43</v>
      </c>
      <c r="G214" s="271" t="s">
        <v>380</v>
      </c>
      <c r="H214" s="271" t="s">
        <v>196</v>
      </c>
      <c r="I214" s="272" t="s">
        <v>413</v>
      </c>
      <c r="J214" s="271" t="s">
        <v>196</v>
      </c>
      <c r="K214" s="272" t="s">
        <v>417</v>
      </c>
      <c r="L214" s="271" t="s">
        <v>41</v>
      </c>
      <c r="M214" s="266" t="s">
        <v>635</v>
      </c>
      <c r="N214" s="266" t="s">
        <v>454</v>
      </c>
      <c r="O214" s="266" t="s">
        <v>160</v>
      </c>
      <c r="P214" s="266" t="s">
        <v>636</v>
      </c>
      <c r="Q214" s="266" t="s">
        <v>637</v>
      </c>
      <c r="R214" s="266" t="s">
        <v>317</v>
      </c>
      <c r="S214" s="266"/>
      <c r="T214" s="266" t="s">
        <v>163</v>
      </c>
      <c r="U214" s="266" t="s">
        <v>163</v>
      </c>
      <c r="V214" s="271"/>
      <c r="W214" s="271"/>
      <c r="X214" s="271" t="s">
        <v>641</v>
      </c>
      <c r="Y214" s="271"/>
      <c r="Z214" s="271" t="s">
        <v>642</v>
      </c>
      <c r="AA214" s="271"/>
      <c r="AB214" s="271"/>
      <c r="AC214" s="248"/>
    </row>
    <row r="215" spans="1:29" ht="45" hidden="1" customHeight="1">
      <c r="A215" s="244" t="s">
        <v>643</v>
      </c>
      <c r="B215" s="267">
        <v>1694841</v>
      </c>
      <c r="C215" s="268" t="s">
        <v>125</v>
      </c>
      <c r="D215" s="267" t="s">
        <v>32</v>
      </c>
      <c r="E215" s="267" t="s">
        <v>310</v>
      </c>
      <c r="F215" s="267" t="s">
        <v>43</v>
      </c>
      <c r="G215" s="267" t="s">
        <v>380</v>
      </c>
      <c r="H215" s="267" t="s">
        <v>196</v>
      </c>
      <c r="I215" s="269" t="s">
        <v>410</v>
      </c>
      <c r="J215" s="267" t="s">
        <v>196</v>
      </c>
      <c r="K215" s="269" t="s">
        <v>413</v>
      </c>
      <c r="L215" s="267" t="s">
        <v>41</v>
      </c>
      <c r="M215" s="270" t="s">
        <v>635</v>
      </c>
      <c r="N215" s="270" t="s">
        <v>454</v>
      </c>
      <c r="O215" s="270" t="s">
        <v>160</v>
      </c>
      <c r="P215" s="270" t="s">
        <v>636</v>
      </c>
      <c r="Q215" s="270" t="s">
        <v>637</v>
      </c>
      <c r="R215" s="270" t="s">
        <v>317</v>
      </c>
      <c r="S215" s="270"/>
      <c r="T215" s="270" t="s">
        <v>163</v>
      </c>
      <c r="U215" s="270" t="s">
        <v>163</v>
      </c>
      <c r="V215" s="267"/>
      <c r="W215" s="267"/>
      <c r="X215" s="267" t="s">
        <v>644</v>
      </c>
      <c r="Y215" s="267"/>
      <c r="Z215" s="267" t="s">
        <v>645</v>
      </c>
      <c r="AA215" s="267"/>
      <c r="AB215" s="267"/>
      <c r="AC215" s="248"/>
    </row>
    <row r="216" spans="1:29" ht="45" hidden="1" customHeight="1">
      <c r="A216" s="249" t="s">
        <v>646</v>
      </c>
      <c r="B216" s="271">
        <v>1694842</v>
      </c>
      <c r="C216" s="264" t="s">
        <v>125</v>
      </c>
      <c r="D216" s="271" t="s">
        <v>32</v>
      </c>
      <c r="E216" s="271" t="s">
        <v>310</v>
      </c>
      <c r="F216" s="271" t="s">
        <v>43</v>
      </c>
      <c r="G216" s="271" t="s">
        <v>380</v>
      </c>
      <c r="H216" s="271" t="s">
        <v>194</v>
      </c>
      <c r="I216" s="272" t="s">
        <v>409</v>
      </c>
      <c r="J216" s="271" t="s">
        <v>196</v>
      </c>
      <c r="K216" s="272" t="s">
        <v>410</v>
      </c>
      <c r="L216" s="271" t="s">
        <v>41</v>
      </c>
      <c r="M216" s="266" t="s">
        <v>635</v>
      </c>
      <c r="N216" s="266" t="s">
        <v>454</v>
      </c>
      <c r="O216" s="266" t="s">
        <v>160</v>
      </c>
      <c r="P216" s="266" t="s">
        <v>636</v>
      </c>
      <c r="Q216" s="266" t="s">
        <v>637</v>
      </c>
      <c r="R216" s="266" t="s">
        <v>317</v>
      </c>
      <c r="S216" s="266"/>
      <c r="T216" s="266" t="s">
        <v>163</v>
      </c>
      <c r="U216" s="266" t="s">
        <v>163</v>
      </c>
      <c r="V216" s="271"/>
      <c r="W216" s="271"/>
      <c r="X216" s="271" t="s">
        <v>638</v>
      </c>
      <c r="Y216" s="271"/>
      <c r="Z216" s="271" t="s">
        <v>647</v>
      </c>
      <c r="AA216" s="271"/>
      <c r="AB216" s="271"/>
      <c r="AC216" s="248"/>
    </row>
    <row r="217" spans="1:29">
      <c r="A217" s="225"/>
      <c r="B217" s="222"/>
      <c r="C217" s="222"/>
      <c r="D217" s="222"/>
      <c r="E217" s="222"/>
      <c r="F217" s="222"/>
      <c r="G217" s="222"/>
      <c r="H217" s="222"/>
      <c r="I217" s="221"/>
      <c r="J217" s="222"/>
      <c r="K217" s="221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22"/>
      <c r="Z217" s="222"/>
      <c r="AA217" s="222"/>
      <c r="AB217" s="222"/>
    </row>
    <row r="218" spans="1:29">
      <c r="A218" s="225"/>
      <c r="B218" s="222"/>
      <c r="C218" s="222"/>
      <c r="D218" s="222"/>
      <c r="E218" s="222"/>
      <c r="F218" s="222"/>
      <c r="G218" s="222"/>
      <c r="H218" s="222"/>
      <c r="I218" s="221"/>
      <c r="J218" s="222"/>
      <c r="K218" s="221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22"/>
      <c r="Z218" s="222"/>
      <c r="AA218" s="222"/>
      <c r="AB218" s="222"/>
    </row>
    <row r="219" spans="1:29">
      <c r="A219" s="225"/>
      <c r="B219" s="222"/>
      <c r="C219" s="222"/>
      <c r="D219" s="222"/>
      <c r="E219" s="222"/>
      <c r="F219" s="222"/>
      <c r="G219" s="222"/>
      <c r="H219" s="222"/>
      <c r="I219" s="221"/>
      <c r="J219" s="222"/>
      <c r="K219" s="221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</row>
    <row r="220" spans="1:29">
      <c r="A220" s="225"/>
      <c r="B220" s="222"/>
      <c r="C220" s="222"/>
      <c r="D220" s="222"/>
      <c r="E220" s="222"/>
      <c r="F220" s="222"/>
      <c r="G220" s="222"/>
      <c r="H220" s="222"/>
      <c r="I220" s="221"/>
      <c r="J220" s="222"/>
      <c r="K220" s="221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</row>
    <row r="221" spans="1:29">
      <c r="A221" s="225"/>
      <c r="B221" s="222"/>
      <c r="C221" s="222"/>
      <c r="D221" s="222"/>
      <c r="E221" s="222"/>
      <c r="F221" s="222"/>
      <c r="G221" s="222"/>
      <c r="H221" s="222"/>
      <c r="I221" s="221"/>
      <c r="J221" s="222"/>
      <c r="K221" s="221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</row>
    <row r="222" spans="1:29">
      <c r="A222" s="225"/>
      <c r="B222" s="222"/>
      <c r="C222" s="222"/>
      <c r="D222" s="222"/>
      <c r="E222" s="222"/>
      <c r="F222" s="222"/>
      <c r="G222" s="222"/>
      <c r="H222" s="222"/>
      <c r="I222" s="221"/>
      <c r="J222" s="222"/>
      <c r="K222" s="221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</row>
    <row r="223" spans="1:29">
      <c r="A223" s="225"/>
      <c r="B223" s="222"/>
      <c r="C223" s="222"/>
      <c r="D223" s="222"/>
      <c r="E223" s="222"/>
      <c r="F223" s="222"/>
      <c r="G223" s="222"/>
      <c r="H223" s="222"/>
      <c r="I223" s="221"/>
      <c r="J223" s="222"/>
      <c r="K223" s="221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</row>
    <row r="224" spans="1:29">
      <c r="A224" s="225"/>
      <c r="B224" s="222"/>
      <c r="C224" s="222"/>
      <c r="D224" s="222"/>
      <c r="E224" s="222"/>
      <c r="F224" s="222"/>
      <c r="G224" s="222"/>
      <c r="H224" s="222"/>
      <c r="I224" s="221"/>
      <c r="J224" s="222"/>
      <c r="K224" s="221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</row>
    <row r="225" spans="1:28">
      <c r="A225" s="225"/>
      <c r="B225" s="222"/>
      <c r="C225" s="222"/>
      <c r="D225" s="222"/>
      <c r="E225" s="222"/>
      <c r="F225" s="222"/>
      <c r="G225" s="222"/>
      <c r="H225" s="222"/>
      <c r="I225" s="221"/>
      <c r="J225" s="222"/>
      <c r="K225" s="221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22"/>
      <c r="Z225" s="222"/>
      <c r="AA225" s="222"/>
      <c r="AB225" s="222"/>
    </row>
    <row r="226" spans="1:28">
      <c r="A226" s="225"/>
      <c r="B226" s="222"/>
      <c r="C226" s="222"/>
      <c r="D226" s="222"/>
      <c r="E226" s="222"/>
      <c r="F226" s="222"/>
      <c r="G226" s="222"/>
      <c r="H226" s="222"/>
      <c r="I226" s="221"/>
      <c r="J226" s="222"/>
      <c r="K226" s="221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22"/>
      <c r="Z226" s="222"/>
      <c r="AA226" s="222"/>
      <c r="AB226" s="222"/>
    </row>
    <row r="227" spans="1:28">
      <c r="A227" s="225"/>
      <c r="B227" s="222"/>
      <c r="C227" s="222"/>
      <c r="D227" s="222"/>
      <c r="E227" s="222"/>
      <c r="F227" s="222"/>
      <c r="G227" s="222"/>
      <c r="H227" s="222"/>
      <c r="I227" s="221"/>
      <c r="J227" s="222"/>
      <c r="K227" s="221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22"/>
      <c r="Z227" s="222"/>
      <c r="AA227" s="222"/>
      <c r="AB227" s="222"/>
    </row>
    <row r="228" spans="1:28">
      <c r="A228" s="225"/>
      <c r="B228" s="222"/>
      <c r="C228" s="222"/>
      <c r="D228" s="222"/>
      <c r="E228" s="222"/>
      <c r="F228" s="222"/>
      <c r="G228" s="222"/>
      <c r="H228" s="222"/>
      <c r="I228" s="221"/>
      <c r="J228" s="222"/>
      <c r="K228" s="221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22"/>
      <c r="Z228" s="222"/>
      <c r="AA228" s="222"/>
      <c r="AB228" s="222"/>
    </row>
    <row r="229" spans="1:28">
      <c r="A229" s="225"/>
      <c r="B229" s="222"/>
      <c r="C229" s="222"/>
      <c r="D229" s="222"/>
      <c r="E229" s="222"/>
      <c r="F229" s="222"/>
      <c r="G229" s="222"/>
      <c r="H229" s="222"/>
      <c r="I229" s="221"/>
      <c r="J229" s="222"/>
      <c r="K229" s="221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22"/>
      <c r="Z229" s="222"/>
      <c r="AA229" s="222"/>
      <c r="AB229" s="222"/>
    </row>
    <row r="230" spans="1:28">
      <c r="A230" s="225"/>
      <c r="B230" s="222"/>
      <c r="C230" s="222"/>
      <c r="D230" s="222"/>
      <c r="E230" s="222"/>
      <c r="F230" s="222"/>
      <c r="G230" s="222"/>
      <c r="H230" s="222"/>
      <c r="I230" s="221"/>
      <c r="J230" s="222"/>
      <c r="K230" s="221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22"/>
      <c r="Z230" s="222"/>
      <c r="AA230" s="222"/>
      <c r="AB230" s="222"/>
    </row>
    <row r="231" spans="1:28">
      <c r="A231" s="225"/>
      <c r="B231" s="222"/>
      <c r="C231" s="222"/>
      <c r="D231" s="222"/>
      <c r="E231" s="222"/>
      <c r="F231" s="222"/>
      <c r="G231" s="222"/>
      <c r="H231" s="222"/>
      <c r="I231" s="221"/>
      <c r="J231" s="222"/>
      <c r="K231" s="221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22"/>
      <c r="Z231" s="222"/>
      <c r="AA231" s="222"/>
      <c r="AB231" s="222"/>
    </row>
    <row r="232" spans="1:28">
      <c r="A232" s="225"/>
      <c r="B232" s="222"/>
      <c r="C232" s="222"/>
      <c r="D232" s="222"/>
      <c r="E232" s="222"/>
      <c r="F232" s="222"/>
      <c r="G232" s="222"/>
      <c r="H232" s="222"/>
      <c r="I232" s="221"/>
      <c r="J232" s="222"/>
      <c r="K232" s="221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22"/>
      <c r="Z232" s="222"/>
      <c r="AA232" s="222"/>
      <c r="AB232" s="222"/>
    </row>
    <row r="233" spans="1:28">
      <c r="A233" s="225"/>
      <c r="B233" s="222"/>
      <c r="C233" s="222"/>
      <c r="D233" s="222"/>
      <c r="E233" s="222"/>
      <c r="F233" s="222"/>
      <c r="G233" s="222"/>
      <c r="H233" s="222"/>
      <c r="I233" s="221"/>
      <c r="J233" s="222"/>
      <c r="K233" s="221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22"/>
      <c r="Z233" s="222"/>
      <c r="AA233" s="222"/>
      <c r="AB233" s="222"/>
    </row>
    <row r="234" spans="1:28">
      <c r="A234" s="225"/>
      <c r="B234" s="222"/>
      <c r="C234" s="222"/>
      <c r="D234" s="222"/>
      <c r="E234" s="222"/>
      <c r="F234" s="222"/>
      <c r="G234" s="222"/>
      <c r="H234" s="222"/>
      <c r="I234" s="221"/>
      <c r="J234" s="222"/>
      <c r="K234" s="221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22"/>
      <c r="Z234" s="222"/>
      <c r="AA234" s="222"/>
      <c r="AB234" s="222"/>
    </row>
    <row r="235" spans="1:28">
      <c r="A235" s="225"/>
      <c r="B235" s="222"/>
      <c r="C235" s="222"/>
      <c r="D235" s="222"/>
      <c r="E235" s="222"/>
      <c r="F235" s="222"/>
      <c r="G235" s="222"/>
      <c r="H235" s="222"/>
      <c r="I235" s="221"/>
      <c r="J235" s="222"/>
      <c r="K235" s="221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22"/>
      <c r="Z235" s="222"/>
      <c r="AA235" s="222"/>
      <c r="AB235" s="222"/>
    </row>
    <row r="236" spans="1:28">
      <c r="A236" s="225"/>
      <c r="B236" s="222"/>
      <c r="C236" s="222"/>
      <c r="D236" s="222"/>
      <c r="E236" s="222"/>
      <c r="F236" s="222"/>
      <c r="G236" s="222"/>
      <c r="H236" s="222"/>
      <c r="I236" s="221"/>
      <c r="J236" s="222"/>
      <c r="K236" s="221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22"/>
      <c r="Z236" s="222"/>
      <c r="AA236" s="222"/>
      <c r="AB236" s="222"/>
    </row>
    <row r="237" spans="1:28">
      <c r="A237" s="225"/>
      <c r="B237" s="222"/>
      <c r="C237" s="222"/>
      <c r="D237" s="222"/>
      <c r="E237" s="222"/>
      <c r="F237" s="222"/>
      <c r="G237" s="222"/>
      <c r="H237" s="222"/>
      <c r="I237" s="221"/>
      <c r="J237" s="222"/>
      <c r="K237" s="221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22"/>
      <c r="Z237" s="222"/>
      <c r="AA237" s="222"/>
      <c r="AB237" s="222"/>
    </row>
    <row r="238" spans="1:28">
      <c r="A238" s="225"/>
      <c r="B238" s="222"/>
      <c r="C238" s="222"/>
      <c r="D238" s="222"/>
      <c r="E238" s="222"/>
      <c r="F238" s="222"/>
      <c r="G238" s="222"/>
      <c r="H238" s="222"/>
      <c r="I238" s="221"/>
      <c r="J238" s="222"/>
      <c r="K238" s="221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22"/>
      <c r="Z238" s="222"/>
      <c r="AA238" s="222"/>
      <c r="AB238" s="222"/>
    </row>
    <row r="239" spans="1:28">
      <c r="A239" s="225"/>
      <c r="B239" s="222"/>
      <c r="C239" s="222"/>
      <c r="D239" s="222"/>
      <c r="E239" s="222"/>
      <c r="F239" s="222"/>
      <c r="G239" s="222"/>
      <c r="H239" s="222"/>
      <c r="I239" s="221"/>
      <c r="J239" s="222"/>
      <c r="K239" s="221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22"/>
      <c r="Z239" s="222"/>
      <c r="AA239" s="222"/>
      <c r="AB239" s="222"/>
    </row>
    <row r="240" spans="1:28">
      <c r="A240" s="225"/>
      <c r="B240" s="222"/>
      <c r="C240" s="222"/>
      <c r="D240" s="222"/>
      <c r="E240" s="222"/>
      <c r="F240" s="222"/>
      <c r="G240" s="222"/>
      <c r="H240" s="222"/>
      <c r="I240" s="221"/>
      <c r="J240" s="222"/>
      <c r="K240" s="221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22"/>
      <c r="Z240" s="222"/>
      <c r="AA240" s="222"/>
      <c r="AB240" s="222"/>
    </row>
    <row r="241" spans="1:28">
      <c r="A241" s="225"/>
      <c r="B241" s="222"/>
      <c r="C241" s="222"/>
      <c r="D241" s="222"/>
      <c r="E241" s="222"/>
      <c r="F241" s="222"/>
      <c r="G241" s="222"/>
      <c r="H241" s="222"/>
      <c r="I241" s="221"/>
      <c r="J241" s="222"/>
      <c r="K241" s="221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22"/>
      <c r="Z241" s="222"/>
      <c r="AA241" s="222"/>
      <c r="AB241" s="222"/>
    </row>
    <row r="242" spans="1:28">
      <c r="A242" s="225"/>
      <c r="B242" s="222"/>
      <c r="C242" s="222"/>
      <c r="D242" s="222"/>
      <c r="E242" s="222"/>
      <c r="F242" s="222"/>
      <c r="G242" s="222"/>
      <c r="H242" s="222"/>
      <c r="I242" s="221"/>
      <c r="J242" s="222"/>
      <c r="K242" s="221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22"/>
      <c r="Z242" s="222"/>
      <c r="AA242" s="222"/>
      <c r="AB242" s="222"/>
    </row>
    <row r="243" spans="1:28">
      <c r="A243" s="225"/>
      <c r="B243" s="222"/>
      <c r="C243" s="222"/>
      <c r="D243" s="222"/>
      <c r="E243" s="222"/>
      <c r="F243" s="222"/>
      <c r="G243" s="222"/>
      <c r="H243" s="222"/>
      <c r="I243" s="221"/>
      <c r="J243" s="222"/>
      <c r="K243" s="221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22"/>
      <c r="Z243" s="222"/>
      <c r="AA243" s="222"/>
      <c r="AB243" s="222"/>
    </row>
    <row r="244" spans="1:28">
      <c r="A244" s="225"/>
      <c r="B244" s="222"/>
      <c r="C244" s="222"/>
      <c r="D244" s="222"/>
      <c r="E244" s="222"/>
      <c r="F244" s="222"/>
      <c r="G244" s="222"/>
      <c r="H244" s="222"/>
      <c r="I244" s="221"/>
      <c r="J244" s="222"/>
      <c r="K244" s="221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22"/>
      <c r="Z244" s="222"/>
      <c r="AA244" s="222"/>
      <c r="AB244" s="222"/>
    </row>
    <row r="245" spans="1:28">
      <c r="A245" s="225"/>
      <c r="B245" s="222"/>
      <c r="C245" s="222"/>
      <c r="D245" s="222"/>
      <c r="E245" s="222"/>
      <c r="F245" s="222"/>
      <c r="G245" s="222"/>
      <c r="H245" s="222"/>
      <c r="I245" s="221"/>
      <c r="J245" s="222"/>
      <c r="K245" s="221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22"/>
      <c r="Z245" s="222"/>
      <c r="AA245" s="222"/>
      <c r="AB245" s="222"/>
    </row>
    <row r="246" spans="1:28">
      <c r="A246" s="225"/>
      <c r="B246" s="222"/>
      <c r="C246" s="222"/>
      <c r="D246" s="222"/>
      <c r="E246" s="222"/>
      <c r="F246" s="222"/>
      <c r="G246" s="222"/>
      <c r="H246" s="222"/>
      <c r="I246" s="221"/>
      <c r="J246" s="222"/>
      <c r="K246" s="221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22"/>
      <c r="Z246" s="222"/>
      <c r="AA246" s="222"/>
      <c r="AB246" s="222"/>
    </row>
    <row r="247" spans="1:28">
      <c r="A247" s="225"/>
      <c r="B247" s="222"/>
      <c r="C247" s="222"/>
      <c r="D247" s="222"/>
      <c r="E247" s="222"/>
      <c r="F247" s="222"/>
      <c r="G247" s="222"/>
      <c r="H247" s="222"/>
      <c r="I247" s="221"/>
      <c r="J247" s="222"/>
      <c r="K247" s="221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22"/>
      <c r="Z247" s="222"/>
      <c r="AA247" s="222"/>
      <c r="AB247" s="222"/>
    </row>
    <row r="248" spans="1:28">
      <c r="A248" s="225"/>
      <c r="B248" s="222"/>
      <c r="C248" s="222"/>
      <c r="D248" s="222"/>
      <c r="E248" s="222"/>
      <c r="F248" s="222"/>
      <c r="G248" s="222"/>
      <c r="H248" s="222"/>
      <c r="I248" s="221"/>
      <c r="J248" s="222"/>
      <c r="K248" s="221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22"/>
      <c r="Z248" s="222"/>
      <c r="AA248" s="222"/>
      <c r="AB248" s="222"/>
    </row>
    <row r="249" spans="1:28">
      <c r="A249" s="225"/>
      <c r="B249" s="222"/>
      <c r="C249" s="222"/>
      <c r="D249" s="222"/>
      <c r="E249" s="222"/>
      <c r="F249" s="222"/>
      <c r="G249" s="222"/>
      <c r="H249" s="222"/>
      <c r="I249" s="221"/>
      <c r="J249" s="222"/>
      <c r="K249" s="221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22"/>
      <c r="Z249" s="222"/>
      <c r="AA249" s="222"/>
      <c r="AB249" s="222"/>
    </row>
    <row r="250" spans="1:28">
      <c r="A250" s="225"/>
      <c r="B250" s="222"/>
      <c r="C250" s="222"/>
      <c r="D250" s="222"/>
      <c r="E250" s="222"/>
      <c r="F250" s="222"/>
      <c r="G250" s="222"/>
      <c r="H250" s="222"/>
      <c r="I250" s="221"/>
      <c r="J250" s="222"/>
      <c r="K250" s="221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22"/>
      <c r="Z250" s="222"/>
      <c r="AA250" s="222"/>
      <c r="AB250" s="222"/>
    </row>
    <row r="251" spans="1:28">
      <c r="A251" s="225"/>
      <c r="B251" s="222"/>
      <c r="C251" s="222"/>
      <c r="D251" s="222"/>
      <c r="E251" s="222"/>
      <c r="F251" s="222"/>
      <c r="G251" s="222"/>
      <c r="H251" s="222"/>
      <c r="I251" s="221"/>
      <c r="J251" s="222"/>
      <c r="K251" s="221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22"/>
      <c r="Z251" s="222"/>
      <c r="AA251" s="222"/>
      <c r="AB251" s="222"/>
    </row>
    <row r="252" spans="1:28">
      <c r="A252" s="225"/>
      <c r="B252" s="222"/>
      <c r="C252" s="222"/>
      <c r="D252" s="222"/>
      <c r="E252" s="222"/>
      <c r="F252" s="222"/>
      <c r="G252" s="222"/>
      <c r="H252" s="222"/>
      <c r="I252" s="221"/>
      <c r="J252" s="222"/>
      <c r="K252" s="221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22"/>
      <c r="Z252" s="222"/>
      <c r="AA252" s="222"/>
      <c r="AB252" s="222"/>
    </row>
    <row r="253" spans="1:28">
      <c r="A253" s="225"/>
      <c r="B253" s="222"/>
      <c r="C253" s="222"/>
      <c r="D253" s="222"/>
      <c r="E253" s="222"/>
      <c r="F253" s="222"/>
      <c r="G253" s="222"/>
      <c r="H253" s="222"/>
      <c r="I253" s="221"/>
      <c r="J253" s="222"/>
      <c r="K253" s="221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22"/>
      <c r="Z253" s="222"/>
      <c r="AA253" s="222"/>
      <c r="AB253" s="222"/>
    </row>
    <row r="254" spans="1:28">
      <c r="A254" s="225"/>
      <c r="B254" s="222"/>
      <c r="C254" s="222"/>
      <c r="D254" s="222"/>
      <c r="E254" s="222"/>
      <c r="F254" s="222"/>
      <c r="G254" s="222"/>
      <c r="H254" s="222"/>
      <c r="I254" s="221"/>
      <c r="J254" s="222"/>
      <c r="K254" s="221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22"/>
      <c r="Z254" s="222"/>
      <c r="AA254" s="222"/>
      <c r="AB254" s="222"/>
    </row>
    <row r="255" spans="1:28">
      <c r="A255" s="225"/>
      <c r="B255" s="222"/>
      <c r="C255" s="222"/>
      <c r="D255" s="222"/>
      <c r="E255" s="222"/>
      <c r="F255" s="222"/>
      <c r="G255" s="222"/>
      <c r="H255" s="222"/>
      <c r="I255" s="221"/>
      <c r="J255" s="222"/>
      <c r="K255" s="221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22"/>
      <c r="Z255" s="222"/>
      <c r="AA255" s="222"/>
      <c r="AB255" s="222"/>
    </row>
    <row r="256" spans="1:28">
      <c r="A256" s="225"/>
      <c r="B256" s="222"/>
      <c r="C256" s="222"/>
      <c r="D256" s="222"/>
      <c r="E256" s="222"/>
      <c r="F256" s="222"/>
      <c r="G256" s="222"/>
      <c r="H256" s="222"/>
      <c r="I256" s="221"/>
      <c r="J256" s="222"/>
      <c r="K256" s="221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22"/>
      <c r="Z256" s="222"/>
      <c r="AA256" s="222"/>
      <c r="AB256" s="222"/>
    </row>
    <row r="257" spans="1:28">
      <c r="A257" s="225"/>
      <c r="B257" s="222"/>
      <c r="C257" s="222"/>
      <c r="D257" s="222"/>
      <c r="E257" s="222"/>
      <c r="F257" s="222"/>
      <c r="G257" s="222"/>
      <c r="H257" s="222"/>
      <c r="I257" s="221"/>
      <c r="J257" s="222"/>
      <c r="K257" s="221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22"/>
      <c r="Z257" s="222"/>
      <c r="AA257" s="222"/>
      <c r="AB257" s="222"/>
    </row>
    <row r="258" spans="1:28">
      <c r="A258" s="225"/>
      <c r="B258" s="222"/>
      <c r="C258" s="222"/>
      <c r="D258" s="222"/>
      <c r="E258" s="222"/>
      <c r="F258" s="222"/>
      <c r="G258" s="222"/>
      <c r="H258" s="222"/>
      <c r="I258" s="221"/>
      <c r="J258" s="222"/>
      <c r="K258" s="221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22"/>
      <c r="Z258" s="222"/>
      <c r="AA258" s="222"/>
      <c r="AB258" s="222"/>
    </row>
    <row r="259" spans="1:28">
      <c r="A259" s="225"/>
      <c r="B259" s="222"/>
      <c r="C259" s="222"/>
      <c r="D259" s="222"/>
      <c r="E259" s="222"/>
      <c r="F259" s="222"/>
      <c r="G259" s="222"/>
      <c r="H259" s="222"/>
      <c r="I259" s="221"/>
      <c r="J259" s="222"/>
      <c r="K259" s="221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22"/>
      <c r="Z259" s="222"/>
      <c r="AA259" s="222"/>
      <c r="AB259" s="222"/>
    </row>
    <row r="260" spans="1:28">
      <c r="A260" s="225"/>
      <c r="B260" s="222"/>
      <c r="C260" s="222"/>
      <c r="D260" s="222"/>
      <c r="E260" s="222"/>
      <c r="F260" s="222"/>
      <c r="G260" s="222"/>
      <c r="H260" s="222"/>
      <c r="I260" s="221"/>
      <c r="J260" s="222"/>
      <c r="K260" s="221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  <c r="W260" s="222"/>
      <c r="X260" s="222"/>
      <c r="Y260" s="222"/>
      <c r="Z260" s="222"/>
      <c r="AA260" s="222"/>
      <c r="AB260" s="222"/>
    </row>
    <row r="261" spans="1:28">
      <c r="A261" s="225"/>
      <c r="B261" s="222"/>
      <c r="C261" s="222"/>
      <c r="D261" s="222"/>
      <c r="E261" s="222"/>
      <c r="F261" s="222"/>
      <c r="G261" s="222"/>
      <c r="H261" s="222"/>
      <c r="I261" s="221"/>
      <c r="J261" s="222"/>
      <c r="K261" s="221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22"/>
      <c r="Z261" s="222"/>
      <c r="AA261" s="222"/>
      <c r="AB261" s="222"/>
    </row>
    <row r="262" spans="1:28">
      <c r="A262" s="225"/>
      <c r="B262" s="222"/>
      <c r="C262" s="222"/>
      <c r="D262" s="222"/>
      <c r="E262" s="222"/>
      <c r="F262" s="222"/>
      <c r="G262" s="222"/>
      <c r="H262" s="222"/>
      <c r="I262" s="221"/>
      <c r="J262" s="222"/>
      <c r="K262" s="221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22"/>
      <c r="Z262" s="222"/>
      <c r="AA262" s="222"/>
      <c r="AB262" s="222"/>
    </row>
    <row r="263" spans="1:28">
      <c r="A263" s="225"/>
      <c r="B263" s="222"/>
      <c r="C263" s="222"/>
      <c r="D263" s="222"/>
      <c r="E263" s="222"/>
      <c r="F263" s="222"/>
      <c r="G263" s="222"/>
      <c r="H263" s="222"/>
      <c r="I263" s="221"/>
      <c r="J263" s="222"/>
      <c r="K263" s="221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22"/>
      <c r="Z263" s="222"/>
      <c r="AA263" s="222"/>
      <c r="AB263" s="222"/>
    </row>
    <row r="264" spans="1:28">
      <c r="A264" s="225"/>
      <c r="B264" s="222"/>
      <c r="C264" s="222"/>
      <c r="D264" s="222"/>
      <c r="E264" s="222"/>
      <c r="F264" s="222"/>
      <c r="G264" s="222"/>
      <c r="H264" s="222"/>
      <c r="I264" s="221"/>
      <c r="J264" s="222"/>
      <c r="K264" s="221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22"/>
      <c r="Z264" s="222"/>
      <c r="AA264" s="222"/>
      <c r="AB264" s="222"/>
    </row>
    <row r="265" spans="1:28">
      <c r="A265" s="225"/>
      <c r="B265" s="222"/>
      <c r="C265" s="222"/>
      <c r="D265" s="222"/>
      <c r="E265" s="222"/>
      <c r="F265" s="222"/>
      <c r="G265" s="222"/>
      <c r="H265" s="222"/>
      <c r="I265" s="221"/>
      <c r="J265" s="222"/>
      <c r="K265" s="221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22"/>
      <c r="Z265" s="222"/>
      <c r="AA265" s="222"/>
      <c r="AB265" s="222"/>
    </row>
    <row r="266" spans="1:28">
      <c r="A266" s="225"/>
      <c r="B266" s="222"/>
      <c r="C266" s="222"/>
      <c r="D266" s="222"/>
      <c r="E266" s="222"/>
      <c r="F266" s="222"/>
      <c r="G266" s="222"/>
      <c r="H266" s="222"/>
      <c r="I266" s="221"/>
      <c r="J266" s="222"/>
      <c r="K266" s="221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22"/>
      <c r="Z266" s="222"/>
      <c r="AA266" s="222"/>
      <c r="AB266" s="222"/>
    </row>
    <row r="267" spans="1:28">
      <c r="A267" s="225"/>
      <c r="B267" s="222"/>
      <c r="C267" s="222"/>
      <c r="D267" s="222"/>
      <c r="E267" s="222"/>
      <c r="F267" s="222"/>
      <c r="G267" s="222"/>
      <c r="H267" s="222"/>
      <c r="I267" s="221"/>
      <c r="J267" s="222"/>
      <c r="K267" s="221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22"/>
      <c r="Z267" s="222"/>
      <c r="AA267" s="222"/>
      <c r="AB267" s="222"/>
    </row>
    <row r="268" spans="1:28">
      <c r="A268" s="225"/>
      <c r="B268" s="222"/>
      <c r="C268" s="222"/>
      <c r="D268" s="222"/>
      <c r="E268" s="222"/>
      <c r="F268" s="222"/>
      <c r="G268" s="222"/>
      <c r="H268" s="222"/>
      <c r="I268" s="221"/>
      <c r="J268" s="222"/>
      <c r="K268" s="221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22"/>
      <c r="Z268" s="222"/>
      <c r="AA268" s="222"/>
      <c r="AB268" s="222"/>
    </row>
    <row r="269" spans="1:28">
      <c r="A269" s="225"/>
      <c r="B269" s="222"/>
      <c r="C269" s="222"/>
      <c r="D269" s="222"/>
      <c r="E269" s="222"/>
      <c r="F269" s="222"/>
      <c r="G269" s="222"/>
      <c r="H269" s="222"/>
      <c r="I269" s="221"/>
      <c r="J269" s="222"/>
      <c r="K269" s="221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22"/>
      <c r="Z269" s="222"/>
      <c r="AA269" s="222"/>
      <c r="AB269" s="222"/>
    </row>
    <row r="270" spans="1:28">
      <c r="A270" s="225"/>
      <c r="B270" s="222"/>
      <c r="C270" s="222"/>
      <c r="D270" s="222"/>
      <c r="E270" s="222"/>
      <c r="F270" s="222"/>
      <c r="G270" s="222"/>
      <c r="H270" s="222"/>
      <c r="I270" s="221"/>
      <c r="J270" s="222"/>
      <c r="K270" s="221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  <c r="W270" s="222"/>
      <c r="X270" s="222"/>
      <c r="Y270" s="222"/>
      <c r="Z270" s="222"/>
      <c r="AA270" s="222"/>
      <c r="AB270" s="222"/>
    </row>
    <row r="271" spans="1:28">
      <c r="A271" s="225"/>
      <c r="B271" s="222"/>
      <c r="C271" s="222"/>
      <c r="D271" s="222"/>
      <c r="E271" s="222"/>
      <c r="F271" s="222"/>
      <c r="G271" s="222"/>
      <c r="H271" s="222"/>
      <c r="I271" s="221"/>
      <c r="J271" s="222"/>
      <c r="K271" s="221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22"/>
      <c r="Z271" s="222"/>
      <c r="AA271" s="222"/>
      <c r="AB271" s="222"/>
    </row>
    <row r="272" spans="1:28">
      <c r="A272" s="225"/>
      <c r="B272" s="222"/>
      <c r="C272" s="222"/>
      <c r="D272" s="222"/>
      <c r="E272" s="222"/>
      <c r="F272" s="222"/>
      <c r="G272" s="222"/>
      <c r="H272" s="222"/>
      <c r="I272" s="221"/>
      <c r="J272" s="222"/>
      <c r="K272" s="221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22"/>
      <c r="Z272" s="222"/>
      <c r="AA272" s="222"/>
      <c r="AB272" s="222"/>
    </row>
    <row r="273" spans="1:28">
      <c r="A273" s="225"/>
      <c r="B273" s="222"/>
      <c r="C273" s="222"/>
      <c r="D273" s="222"/>
      <c r="E273" s="222"/>
      <c r="F273" s="222"/>
      <c r="G273" s="222"/>
      <c r="H273" s="222"/>
      <c r="I273" s="221"/>
      <c r="J273" s="222"/>
      <c r="K273" s="221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22"/>
      <c r="Z273" s="222"/>
      <c r="AA273" s="222"/>
      <c r="AB273" s="222"/>
    </row>
    <row r="274" spans="1:28">
      <c r="A274" s="225"/>
      <c r="B274" s="222"/>
      <c r="C274" s="222"/>
      <c r="D274" s="222"/>
      <c r="E274" s="222"/>
      <c r="F274" s="222"/>
      <c r="G274" s="222"/>
      <c r="H274" s="222"/>
      <c r="I274" s="221"/>
      <c r="J274" s="222"/>
      <c r="K274" s="221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22"/>
      <c r="Z274" s="222"/>
      <c r="AA274" s="222"/>
      <c r="AB274" s="222"/>
    </row>
    <row r="275" spans="1:28">
      <c r="A275" s="225"/>
      <c r="B275" s="222"/>
      <c r="C275" s="222"/>
      <c r="D275" s="222"/>
      <c r="E275" s="222"/>
      <c r="F275" s="222"/>
      <c r="G275" s="222"/>
      <c r="H275" s="222"/>
      <c r="I275" s="221"/>
      <c r="J275" s="222"/>
      <c r="K275" s="221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22"/>
      <c r="Z275" s="222"/>
      <c r="AA275" s="222"/>
      <c r="AB275" s="222"/>
    </row>
    <row r="276" spans="1:28">
      <c r="A276" s="225"/>
      <c r="B276" s="222"/>
      <c r="C276" s="222"/>
      <c r="D276" s="222"/>
      <c r="E276" s="222"/>
      <c r="F276" s="222"/>
      <c r="G276" s="222"/>
      <c r="H276" s="222"/>
      <c r="I276" s="221"/>
      <c r="J276" s="222"/>
      <c r="K276" s="221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  <c r="W276" s="222"/>
      <c r="X276" s="222"/>
      <c r="Y276" s="222"/>
      <c r="Z276" s="222"/>
      <c r="AA276" s="222"/>
      <c r="AB276" s="222"/>
    </row>
    <row r="277" spans="1:28">
      <c r="A277" s="225"/>
      <c r="B277" s="222"/>
      <c r="C277" s="222"/>
      <c r="D277" s="222"/>
      <c r="E277" s="222"/>
      <c r="F277" s="222"/>
      <c r="G277" s="222"/>
      <c r="H277" s="222"/>
      <c r="I277" s="221"/>
      <c r="J277" s="222"/>
      <c r="K277" s="221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22"/>
      <c r="Z277" s="222"/>
      <c r="AA277" s="222"/>
      <c r="AB277" s="222"/>
    </row>
    <row r="278" spans="1:28">
      <c r="A278" s="225"/>
      <c r="B278" s="222"/>
      <c r="C278" s="222"/>
      <c r="D278" s="222"/>
      <c r="E278" s="222"/>
      <c r="F278" s="222"/>
      <c r="G278" s="222"/>
      <c r="H278" s="222"/>
      <c r="I278" s="221"/>
      <c r="J278" s="222"/>
      <c r="K278" s="221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22"/>
      <c r="Z278" s="222"/>
      <c r="AA278" s="222"/>
      <c r="AB278" s="222"/>
    </row>
    <row r="279" spans="1:28">
      <c r="A279" s="225"/>
      <c r="B279" s="222"/>
      <c r="C279" s="222"/>
      <c r="D279" s="222"/>
      <c r="E279" s="222"/>
      <c r="F279" s="222"/>
      <c r="G279" s="222"/>
      <c r="H279" s="222"/>
      <c r="I279" s="221"/>
      <c r="J279" s="222"/>
      <c r="K279" s="221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22"/>
      <c r="Z279" s="222"/>
      <c r="AA279" s="222"/>
      <c r="AB279" s="222"/>
    </row>
    <row r="280" spans="1:28">
      <c r="A280" s="225"/>
      <c r="B280" s="222"/>
      <c r="C280" s="222"/>
      <c r="D280" s="222"/>
      <c r="E280" s="222"/>
      <c r="F280" s="222"/>
      <c r="G280" s="222"/>
      <c r="H280" s="222"/>
      <c r="I280" s="221"/>
      <c r="J280" s="222"/>
      <c r="K280" s="221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22"/>
      <c r="Z280" s="222"/>
      <c r="AA280" s="222"/>
      <c r="AB280" s="222"/>
    </row>
    <row r="281" spans="1:28">
      <c r="A281" s="225"/>
      <c r="B281" s="222"/>
      <c r="C281" s="222"/>
      <c r="D281" s="222"/>
      <c r="E281" s="222"/>
      <c r="F281" s="222"/>
      <c r="G281" s="222"/>
      <c r="H281" s="222"/>
      <c r="I281" s="221"/>
      <c r="J281" s="222"/>
      <c r="K281" s="221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22"/>
      <c r="Z281" s="222"/>
      <c r="AA281" s="222"/>
      <c r="AB281" s="222"/>
    </row>
    <row r="282" spans="1:28">
      <c r="A282" s="225"/>
      <c r="B282" s="222"/>
      <c r="C282" s="222"/>
      <c r="D282" s="222"/>
      <c r="E282" s="222"/>
      <c r="F282" s="222"/>
      <c r="G282" s="222"/>
      <c r="H282" s="222"/>
      <c r="I282" s="221"/>
      <c r="J282" s="222"/>
      <c r="K282" s="221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22"/>
      <c r="Z282" s="222"/>
      <c r="AA282" s="222"/>
      <c r="AB282" s="222"/>
    </row>
    <row r="283" spans="1:28">
      <c r="A283" s="225"/>
      <c r="B283" s="222"/>
      <c r="C283" s="222"/>
      <c r="D283" s="222"/>
      <c r="E283" s="222"/>
      <c r="F283" s="222"/>
      <c r="G283" s="222"/>
      <c r="H283" s="222"/>
      <c r="I283" s="221"/>
      <c r="J283" s="222"/>
      <c r="K283" s="221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22"/>
      <c r="Z283" s="222"/>
      <c r="AA283" s="222"/>
      <c r="AB283" s="222"/>
    </row>
    <row r="284" spans="1:28">
      <c r="A284" s="225"/>
      <c r="B284" s="222"/>
      <c r="C284" s="222"/>
      <c r="D284" s="222"/>
      <c r="E284" s="222"/>
      <c r="F284" s="222"/>
      <c r="G284" s="222"/>
      <c r="H284" s="222"/>
      <c r="I284" s="221"/>
      <c r="J284" s="222"/>
      <c r="K284" s="221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  <c r="W284" s="222"/>
      <c r="X284" s="222"/>
      <c r="Y284" s="222"/>
      <c r="Z284" s="222"/>
      <c r="AA284" s="222"/>
      <c r="AB284" s="222"/>
    </row>
    <row r="285" spans="1:28">
      <c r="A285" s="225"/>
      <c r="B285" s="222"/>
      <c r="C285" s="222"/>
      <c r="D285" s="222"/>
      <c r="E285" s="222"/>
      <c r="F285" s="222"/>
      <c r="G285" s="222"/>
      <c r="H285" s="222"/>
      <c r="I285" s="221"/>
      <c r="J285" s="222"/>
      <c r="K285" s="221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22"/>
      <c r="Z285" s="222"/>
      <c r="AA285" s="222"/>
      <c r="AB285" s="222"/>
    </row>
    <row r="286" spans="1:28">
      <c r="A286" s="225"/>
      <c r="B286" s="222"/>
      <c r="C286" s="222"/>
      <c r="D286" s="222"/>
      <c r="E286" s="222"/>
      <c r="F286" s="222"/>
      <c r="G286" s="222"/>
      <c r="H286" s="222"/>
      <c r="I286" s="221"/>
      <c r="J286" s="222"/>
      <c r="K286" s="221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22"/>
      <c r="Z286" s="222"/>
      <c r="AA286" s="222"/>
      <c r="AB286" s="222"/>
    </row>
    <row r="287" spans="1:28">
      <c r="A287" s="225"/>
      <c r="B287" s="222"/>
      <c r="C287" s="222"/>
      <c r="D287" s="222"/>
      <c r="E287" s="222"/>
      <c r="F287" s="222"/>
      <c r="G287" s="222"/>
      <c r="H287" s="222"/>
      <c r="I287" s="221"/>
      <c r="J287" s="222"/>
      <c r="K287" s="221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22"/>
      <c r="Z287" s="222"/>
      <c r="AA287" s="222"/>
      <c r="AB287" s="222"/>
    </row>
    <row r="288" spans="1:28">
      <c r="A288" s="225"/>
      <c r="B288" s="222"/>
      <c r="C288" s="222"/>
      <c r="D288" s="222"/>
      <c r="E288" s="222"/>
      <c r="F288" s="222"/>
      <c r="G288" s="222"/>
      <c r="H288" s="222"/>
      <c r="I288" s="221"/>
      <c r="J288" s="222"/>
      <c r="K288" s="221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22"/>
      <c r="Z288" s="222"/>
      <c r="AA288" s="222"/>
      <c r="AB288" s="222"/>
    </row>
    <row r="289" spans="1:28">
      <c r="A289" s="225"/>
      <c r="B289" s="222"/>
      <c r="C289" s="222"/>
      <c r="D289" s="222"/>
      <c r="E289" s="222"/>
      <c r="F289" s="222"/>
      <c r="G289" s="222"/>
      <c r="H289" s="222"/>
      <c r="I289" s="221"/>
      <c r="J289" s="222"/>
      <c r="K289" s="221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22"/>
      <c r="Z289" s="222"/>
      <c r="AA289" s="222"/>
      <c r="AB289" s="222"/>
    </row>
    <row r="290" spans="1:28">
      <c r="A290" s="225"/>
      <c r="B290" s="222"/>
      <c r="C290" s="222"/>
      <c r="D290" s="222"/>
      <c r="E290" s="222"/>
      <c r="F290" s="222"/>
      <c r="G290" s="222"/>
      <c r="H290" s="222"/>
      <c r="I290" s="221"/>
      <c r="J290" s="222"/>
      <c r="K290" s="221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22"/>
      <c r="Z290" s="222"/>
      <c r="AA290" s="222"/>
      <c r="AB290" s="222"/>
    </row>
    <row r="291" spans="1:28">
      <c r="A291" s="225"/>
      <c r="B291" s="222"/>
      <c r="C291" s="222"/>
      <c r="D291" s="222"/>
      <c r="E291" s="222"/>
      <c r="F291" s="222"/>
      <c r="G291" s="222"/>
      <c r="H291" s="222"/>
      <c r="I291" s="221"/>
      <c r="J291" s="222"/>
      <c r="K291" s="221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22"/>
      <c r="Z291" s="222"/>
      <c r="AA291" s="222"/>
      <c r="AB291" s="222"/>
    </row>
    <row r="292" spans="1:28">
      <c r="A292" s="225"/>
      <c r="B292" s="222"/>
      <c r="C292" s="222"/>
      <c r="D292" s="222"/>
      <c r="E292" s="222"/>
      <c r="F292" s="222"/>
      <c r="G292" s="222"/>
      <c r="H292" s="222"/>
      <c r="I292" s="221"/>
      <c r="J292" s="222"/>
      <c r="K292" s="221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22"/>
      <c r="Z292" s="222"/>
      <c r="AA292" s="222"/>
      <c r="AB292" s="222"/>
    </row>
    <row r="293" spans="1:28">
      <c r="A293" s="225"/>
      <c r="B293" s="222"/>
      <c r="C293" s="222"/>
      <c r="D293" s="222"/>
      <c r="E293" s="222"/>
      <c r="F293" s="222"/>
      <c r="G293" s="222"/>
      <c r="H293" s="222"/>
      <c r="I293" s="221"/>
      <c r="J293" s="222"/>
      <c r="K293" s="221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22"/>
      <c r="Z293" s="222"/>
      <c r="AA293" s="222"/>
      <c r="AB293" s="222"/>
    </row>
    <row r="294" spans="1:28">
      <c r="A294" s="225"/>
      <c r="B294" s="222"/>
      <c r="C294" s="222"/>
      <c r="D294" s="222"/>
      <c r="E294" s="222"/>
      <c r="F294" s="222"/>
      <c r="G294" s="222"/>
      <c r="H294" s="222"/>
      <c r="I294" s="221"/>
      <c r="J294" s="222"/>
      <c r="K294" s="221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22"/>
      <c r="Z294" s="222"/>
      <c r="AA294" s="222"/>
      <c r="AB294" s="222"/>
    </row>
    <row r="295" spans="1:28">
      <c r="A295" s="225"/>
      <c r="B295" s="222"/>
      <c r="C295" s="222"/>
      <c r="D295" s="222"/>
      <c r="E295" s="222"/>
      <c r="F295" s="222"/>
      <c r="G295" s="222"/>
      <c r="H295" s="222"/>
      <c r="I295" s="221"/>
      <c r="J295" s="222"/>
      <c r="K295" s="221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22"/>
      <c r="Z295" s="222"/>
      <c r="AA295" s="222"/>
      <c r="AB295" s="222"/>
    </row>
    <row r="296" spans="1:28">
      <c r="A296" s="225"/>
      <c r="B296" s="222"/>
      <c r="C296" s="222"/>
      <c r="D296" s="222"/>
      <c r="E296" s="222"/>
      <c r="F296" s="222"/>
      <c r="G296" s="222"/>
      <c r="H296" s="222"/>
      <c r="I296" s="221"/>
      <c r="J296" s="222"/>
      <c r="K296" s="221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22"/>
      <c r="Z296" s="222"/>
      <c r="AA296" s="222"/>
      <c r="AB296" s="222"/>
    </row>
    <row r="297" spans="1:28">
      <c r="A297" s="225"/>
      <c r="B297" s="222"/>
      <c r="C297" s="222"/>
      <c r="D297" s="222"/>
      <c r="E297" s="222"/>
      <c r="F297" s="222"/>
      <c r="G297" s="222"/>
      <c r="H297" s="222"/>
      <c r="I297" s="221"/>
      <c r="J297" s="222"/>
      <c r="K297" s="221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22"/>
      <c r="Z297" s="222"/>
      <c r="AA297" s="222"/>
      <c r="AB297" s="222"/>
    </row>
    <row r="298" spans="1:28">
      <c r="A298" s="225"/>
      <c r="B298" s="222"/>
      <c r="C298" s="222"/>
      <c r="D298" s="222"/>
      <c r="E298" s="222"/>
      <c r="F298" s="222"/>
      <c r="G298" s="222"/>
      <c r="H298" s="222"/>
      <c r="I298" s="221"/>
      <c r="J298" s="222"/>
      <c r="K298" s="221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22"/>
      <c r="Z298" s="222"/>
      <c r="AA298" s="222"/>
      <c r="AB298" s="222"/>
    </row>
    <row r="299" spans="1:28">
      <c r="A299" s="225"/>
      <c r="B299" s="222"/>
      <c r="C299" s="222"/>
      <c r="D299" s="222"/>
      <c r="E299" s="222"/>
      <c r="F299" s="222"/>
      <c r="G299" s="222"/>
      <c r="H299" s="222"/>
      <c r="I299" s="221"/>
      <c r="J299" s="222"/>
      <c r="K299" s="221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22"/>
      <c r="Z299" s="222"/>
      <c r="AA299" s="222"/>
      <c r="AB299" s="222"/>
    </row>
    <row r="300" spans="1:28">
      <c r="A300" s="225"/>
      <c r="B300" s="222"/>
      <c r="C300" s="222"/>
      <c r="D300" s="222"/>
      <c r="E300" s="222"/>
      <c r="F300" s="222"/>
      <c r="G300" s="222"/>
      <c r="H300" s="222"/>
      <c r="I300" s="221"/>
      <c r="J300" s="222"/>
      <c r="K300" s="221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22"/>
      <c r="Z300" s="222"/>
      <c r="AA300" s="222"/>
      <c r="AB300" s="222"/>
    </row>
    <row r="301" spans="1:28">
      <c r="A301" s="225"/>
      <c r="B301" s="222"/>
      <c r="C301" s="222"/>
      <c r="D301" s="222"/>
      <c r="E301" s="222"/>
      <c r="F301" s="222"/>
      <c r="G301" s="222"/>
      <c r="H301" s="222"/>
      <c r="I301" s="221"/>
      <c r="J301" s="222"/>
      <c r="K301" s="221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22"/>
      <c r="Z301" s="222"/>
      <c r="AA301" s="222"/>
      <c r="AB301" s="222"/>
    </row>
    <row r="302" spans="1:28">
      <c r="A302" s="225"/>
      <c r="B302" s="222"/>
      <c r="C302" s="222"/>
      <c r="D302" s="222"/>
      <c r="E302" s="222"/>
      <c r="F302" s="222"/>
      <c r="G302" s="222"/>
      <c r="H302" s="222"/>
      <c r="I302" s="221"/>
      <c r="J302" s="222"/>
      <c r="K302" s="221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22"/>
      <c r="Z302" s="222"/>
      <c r="AA302" s="222"/>
      <c r="AB302" s="222"/>
    </row>
    <row r="303" spans="1:28">
      <c r="A303" s="225"/>
      <c r="B303" s="222"/>
      <c r="C303" s="222"/>
      <c r="D303" s="222"/>
      <c r="E303" s="222"/>
      <c r="F303" s="222"/>
      <c r="G303" s="222"/>
      <c r="H303" s="222"/>
      <c r="I303" s="221"/>
      <c r="J303" s="222"/>
      <c r="K303" s="221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22"/>
      <c r="Z303" s="222"/>
      <c r="AA303" s="222"/>
      <c r="AB303" s="222"/>
    </row>
    <row r="304" spans="1:28">
      <c r="A304" s="225"/>
      <c r="B304" s="222"/>
      <c r="C304" s="222"/>
      <c r="D304" s="222"/>
      <c r="E304" s="222"/>
      <c r="F304" s="222"/>
      <c r="G304" s="222"/>
      <c r="H304" s="222"/>
      <c r="I304" s="221"/>
      <c r="J304" s="222"/>
      <c r="K304" s="221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22"/>
      <c r="Z304" s="222"/>
      <c r="AA304" s="222"/>
      <c r="AB304" s="222"/>
    </row>
    <row r="305" spans="1:28">
      <c r="A305" s="225"/>
      <c r="B305" s="222"/>
      <c r="C305" s="222"/>
      <c r="D305" s="222"/>
      <c r="E305" s="222"/>
      <c r="F305" s="222"/>
      <c r="G305" s="222"/>
      <c r="H305" s="222"/>
      <c r="I305" s="221"/>
      <c r="J305" s="222"/>
      <c r="K305" s="221"/>
      <c r="L305" s="222"/>
      <c r="M305" s="222"/>
      <c r="N305" s="222"/>
      <c r="O305" s="222"/>
      <c r="P305" s="222"/>
      <c r="Q305" s="222"/>
      <c r="R305" s="222"/>
      <c r="S305" s="222"/>
      <c r="T305" s="222"/>
      <c r="U305" s="222"/>
      <c r="V305" s="222"/>
      <c r="W305" s="222"/>
      <c r="X305" s="222"/>
      <c r="Y305" s="222"/>
      <c r="Z305" s="222"/>
      <c r="AA305" s="222"/>
      <c r="AB305" s="222"/>
    </row>
    <row r="306" spans="1:28">
      <c r="A306" s="225"/>
      <c r="B306" s="222"/>
      <c r="C306" s="222"/>
      <c r="D306" s="222"/>
      <c r="E306" s="222"/>
      <c r="F306" s="222"/>
      <c r="G306" s="222"/>
      <c r="H306" s="222"/>
      <c r="I306" s="221"/>
      <c r="J306" s="222"/>
      <c r="K306" s="221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22"/>
      <c r="Z306" s="222"/>
      <c r="AA306" s="222"/>
      <c r="AB306" s="222"/>
    </row>
    <row r="307" spans="1:28">
      <c r="A307" s="225"/>
      <c r="B307" s="222"/>
      <c r="C307" s="222"/>
      <c r="D307" s="222"/>
      <c r="E307" s="222"/>
      <c r="F307" s="222"/>
      <c r="G307" s="222"/>
      <c r="H307" s="222"/>
      <c r="I307" s="221"/>
      <c r="J307" s="222"/>
      <c r="K307" s="221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22"/>
      <c r="Z307" s="222"/>
      <c r="AA307" s="222"/>
      <c r="AB307" s="222"/>
    </row>
    <row r="308" spans="1:28">
      <c r="A308" s="225"/>
      <c r="B308" s="222"/>
      <c r="C308" s="222"/>
      <c r="D308" s="222"/>
      <c r="E308" s="222"/>
      <c r="F308" s="222"/>
      <c r="G308" s="222"/>
      <c r="H308" s="222"/>
      <c r="I308" s="221"/>
      <c r="J308" s="222"/>
      <c r="K308" s="221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22"/>
      <c r="Z308" s="222"/>
      <c r="AA308" s="222"/>
      <c r="AB308" s="222"/>
    </row>
    <row r="309" spans="1:28">
      <c r="A309" s="225"/>
      <c r="B309" s="222"/>
      <c r="C309" s="222"/>
      <c r="D309" s="222"/>
      <c r="E309" s="222"/>
      <c r="F309" s="222"/>
      <c r="G309" s="222"/>
      <c r="H309" s="222"/>
      <c r="I309" s="221"/>
      <c r="J309" s="222"/>
      <c r="K309" s="221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22"/>
      <c r="Z309" s="222"/>
      <c r="AA309" s="222"/>
      <c r="AB309" s="222"/>
    </row>
    <row r="310" spans="1:28">
      <c r="A310" s="225"/>
      <c r="B310" s="222"/>
      <c r="C310" s="222"/>
      <c r="D310" s="222"/>
      <c r="E310" s="222"/>
      <c r="F310" s="222"/>
      <c r="G310" s="222"/>
      <c r="H310" s="222"/>
      <c r="I310" s="221"/>
      <c r="J310" s="222"/>
      <c r="K310" s="221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22"/>
      <c r="Z310" s="222"/>
      <c r="AA310" s="222"/>
      <c r="AB310" s="222"/>
    </row>
    <row r="311" spans="1:28">
      <c r="A311" s="225"/>
      <c r="B311" s="222"/>
      <c r="C311" s="222"/>
      <c r="D311" s="222"/>
      <c r="E311" s="222"/>
      <c r="F311" s="222"/>
      <c r="G311" s="222"/>
      <c r="H311" s="222"/>
      <c r="I311" s="221"/>
      <c r="J311" s="222"/>
      <c r="K311" s="221"/>
      <c r="L311" s="222"/>
      <c r="M311" s="222"/>
      <c r="N311" s="222"/>
      <c r="O311" s="222"/>
      <c r="P311" s="222"/>
      <c r="Q311" s="222"/>
      <c r="R311" s="222"/>
      <c r="S311" s="222"/>
      <c r="T311" s="222"/>
      <c r="U311" s="222"/>
      <c r="V311" s="222"/>
      <c r="W311" s="222"/>
      <c r="X311" s="222"/>
      <c r="Y311" s="222"/>
      <c r="Z311" s="222"/>
      <c r="AA311" s="222"/>
      <c r="AB311" s="222"/>
    </row>
    <row r="312" spans="1:28">
      <c r="A312" s="225"/>
      <c r="B312" s="222"/>
      <c r="C312" s="222"/>
      <c r="D312" s="222"/>
      <c r="E312" s="222"/>
      <c r="F312" s="222"/>
      <c r="G312" s="222"/>
      <c r="H312" s="222"/>
      <c r="I312" s="221"/>
      <c r="J312" s="222"/>
      <c r="K312" s="221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22"/>
      <c r="Z312" s="222"/>
      <c r="AA312" s="222"/>
      <c r="AB312" s="222"/>
    </row>
    <row r="313" spans="1:28">
      <c r="A313" s="225"/>
      <c r="B313" s="222"/>
      <c r="C313" s="222"/>
      <c r="D313" s="222"/>
      <c r="E313" s="222"/>
      <c r="F313" s="222"/>
      <c r="G313" s="222"/>
      <c r="H313" s="222"/>
      <c r="I313" s="221"/>
      <c r="J313" s="222"/>
      <c r="K313" s="221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22"/>
      <c r="Z313" s="222"/>
      <c r="AA313" s="222"/>
      <c r="AB313" s="222"/>
    </row>
    <row r="314" spans="1:28">
      <c r="A314" s="225"/>
      <c r="B314" s="222"/>
      <c r="C314" s="222"/>
      <c r="D314" s="222"/>
      <c r="E314" s="222"/>
      <c r="F314" s="222"/>
      <c r="G314" s="222"/>
      <c r="H314" s="222"/>
      <c r="I314" s="221"/>
      <c r="J314" s="222"/>
      <c r="K314" s="221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22"/>
      <c r="Z314" s="222"/>
      <c r="AA314" s="222"/>
      <c r="AB314" s="222"/>
    </row>
    <row r="315" spans="1:28">
      <c r="A315" s="225"/>
      <c r="B315" s="222"/>
      <c r="C315" s="222"/>
      <c r="D315" s="222"/>
      <c r="E315" s="222"/>
      <c r="F315" s="222"/>
      <c r="G315" s="222"/>
      <c r="H315" s="222"/>
      <c r="I315" s="221"/>
      <c r="J315" s="222"/>
      <c r="K315" s="221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22"/>
      <c r="Z315" s="222"/>
      <c r="AA315" s="222"/>
      <c r="AB315" s="222"/>
    </row>
    <row r="316" spans="1:28">
      <c r="A316" s="225"/>
      <c r="B316" s="222"/>
      <c r="C316" s="222"/>
      <c r="D316" s="222"/>
      <c r="E316" s="222"/>
      <c r="F316" s="222"/>
      <c r="G316" s="222"/>
      <c r="H316" s="222"/>
      <c r="I316" s="221"/>
      <c r="J316" s="222"/>
      <c r="K316" s="221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22"/>
      <c r="Z316" s="222"/>
      <c r="AA316" s="222"/>
      <c r="AB316" s="222"/>
    </row>
    <row r="317" spans="1:28">
      <c r="A317" s="225"/>
      <c r="B317" s="222"/>
      <c r="C317" s="222"/>
      <c r="D317" s="222"/>
      <c r="E317" s="222"/>
      <c r="F317" s="222"/>
      <c r="G317" s="222"/>
      <c r="H317" s="222"/>
      <c r="I317" s="221"/>
      <c r="J317" s="222"/>
      <c r="K317" s="221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22"/>
      <c r="Z317" s="222"/>
      <c r="AA317" s="222"/>
      <c r="AB317" s="222"/>
    </row>
    <row r="318" spans="1:28">
      <c r="A318" s="225"/>
      <c r="B318" s="222"/>
      <c r="C318" s="222"/>
      <c r="D318" s="222"/>
      <c r="E318" s="222"/>
      <c r="F318" s="222"/>
      <c r="G318" s="222"/>
      <c r="H318" s="222"/>
      <c r="I318" s="221"/>
      <c r="J318" s="222"/>
      <c r="K318" s="221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22"/>
      <c r="Z318" s="222"/>
      <c r="AA318" s="222"/>
      <c r="AB318" s="222"/>
    </row>
    <row r="319" spans="1:28">
      <c r="A319" s="225"/>
      <c r="B319" s="222"/>
      <c r="C319" s="222"/>
      <c r="D319" s="222"/>
      <c r="E319" s="222"/>
      <c r="F319" s="222"/>
      <c r="G319" s="222"/>
      <c r="H319" s="222"/>
      <c r="I319" s="221"/>
      <c r="J319" s="222"/>
      <c r="K319" s="221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22"/>
      <c r="Z319" s="222"/>
      <c r="AA319" s="222"/>
      <c r="AB319" s="222"/>
    </row>
    <row r="320" spans="1:28">
      <c r="A320" s="225"/>
      <c r="B320" s="222"/>
      <c r="C320" s="222"/>
      <c r="D320" s="222"/>
      <c r="E320" s="222"/>
      <c r="F320" s="222"/>
      <c r="G320" s="222"/>
      <c r="H320" s="222"/>
      <c r="I320" s="221"/>
      <c r="J320" s="222"/>
      <c r="K320" s="221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22"/>
      <c r="Z320" s="222"/>
      <c r="AA320" s="222"/>
      <c r="AB320" s="222"/>
    </row>
    <row r="321" spans="1:28">
      <c r="A321" s="225"/>
      <c r="B321" s="222"/>
      <c r="C321" s="222"/>
      <c r="D321" s="222"/>
      <c r="E321" s="222"/>
      <c r="F321" s="222"/>
      <c r="G321" s="222"/>
      <c r="H321" s="222"/>
      <c r="I321" s="221"/>
      <c r="J321" s="222"/>
      <c r="K321" s="221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22"/>
      <c r="Z321" s="222"/>
      <c r="AA321" s="222"/>
      <c r="AB321" s="222"/>
    </row>
    <row r="322" spans="1:28">
      <c r="A322" s="225"/>
      <c r="B322" s="222"/>
      <c r="C322" s="222"/>
      <c r="D322" s="222"/>
      <c r="E322" s="222"/>
      <c r="F322" s="222"/>
      <c r="G322" s="222"/>
      <c r="H322" s="222"/>
      <c r="I322" s="221"/>
      <c r="J322" s="222"/>
      <c r="K322" s="221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22"/>
      <c r="Z322" s="222"/>
      <c r="AA322" s="222"/>
      <c r="AB322" s="222"/>
    </row>
    <row r="323" spans="1:28">
      <c r="A323" s="225"/>
      <c r="B323" s="222"/>
      <c r="C323" s="222"/>
      <c r="D323" s="222"/>
      <c r="E323" s="222"/>
      <c r="F323" s="222"/>
      <c r="G323" s="222"/>
      <c r="H323" s="222"/>
      <c r="I323" s="221"/>
      <c r="J323" s="222"/>
      <c r="K323" s="221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22"/>
      <c r="Z323" s="222"/>
      <c r="AA323" s="222"/>
      <c r="AB323" s="222"/>
    </row>
    <row r="324" spans="1:28">
      <c r="A324" s="225"/>
      <c r="B324" s="222"/>
      <c r="C324" s="222"/>
      <c r="D324" s="222"/>
      <c r="E324" s="222"/>
      <c r="F324" s="222"/>
      <c r="G324" s="222"/>
      <c r="H324" s="222"/>
      <c r="I324" s="221"/>
      <c r="J324" s="222"/>
      <c r="K324" s="221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22"/>
      <c r="Z324" s="222"/>
      <c r="AA324" s="222"/>
      <c r="AB324" s="222"/>
    </row>
    <row r="325" spans="1:28">
      <c r="A325" s="225"/>
      <c r="B325" s="222"/>
      <c r="C325" s="222"/>
      <c r="D325" s="222"/>
      <c r="E325" s="222"/>
      <c r="F325" s="222"/>
      <c r="G325" s="222"/>
      <c r="H325" s="222"/>
      <c r="I325" s="221"/>
      <c r="J325" s="222"/>
      <c r="K325" s="221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22"/>
      <c r="Z325" s="222"/>
      <c r="AA325" s="222"/>
      <c r="AB325" s="222"/>
    </row>
    <row r="326" spans="1:28">
      <c r="A326" s="225"/>
      <c r="B326" s="222"/>
      <c r="C326" s="222"/>
      <c r="D326" s="222"/>
      <c r="E326" s="222"/>
      <c r="F326" s="222"/>
      <c r="G326" s="222"/>
      <c r="H326" s="222"/>
      <c r="I326" s="221"/>
      <c r="J326" s="222"/>
      <c r="K326" s="221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22"/>
      <c r="Z326" s="222"/>
      <c r="AA326" s="222"/>
      <c r="AB326" s="222"/>
    </row>
    <row r="327" spans="1:28">
      <c r="A327" s="225"/>
      <c r="B327" s="222"/>
      <c r="C327" s="222"/>
      <c r="D327" s="222"/>
      <c r="E327" s="222"/>
      <c r="F327" s="222"/>
      <c r="G327" s="222"/>
      <c r="H327" s="222"/>
      <c r="I327" s="221"/>
      <c r="J327" s="222"/>
      <c r="K327" s="221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22"/>
      <c r="Z327" s="222"/>
      <c r="AA327" s="222"/>
      <c r="AB327" s="222"/>
    </row>
    <row r="328" spans="1:28">
      <c r="A328" s="225"/>
      <c r="B328" s="222"/>
      <c r="C328" s="222"/>
      <c r="D328" s="222"/>
      <c r="E328" s="222"/>
      <c r="F328" s="222"/>
      <c r="G328" s="222"/>
      <c r="H328" s="222"/>
      <c r="I328" s="221"/>
      <c r="J328" s="222"/>
      <c r="K328" s="221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22"/>
      <c r="Z328" s="222"/>
      <c r="AA328" s="222"/>
      <c r="AB328" s="222"/>
    </row>
    <row r="329" spans="1:28">
      <c r="A329" s="225"/>
      <c r="B329" s="222"/>
      <c r="C329" s="222"/>
      <c r="D329" s="222"/>
      <c r="E329" s="222"/>
      <c r="F329" s="222"/>
      <c r="G329" s="222"/>
      <c r="H329" s="222"/>
      <c r="I329" s="221"/>
      <c r="J329" s="222"/>
      <c r="K329" s="221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22"/>
      <c r="Z329" s="222"/>
      <c r="AA329" s="222"/>
      <c r="AB329" s="222"/>
    </row>
    <row r="330" spans="1:28">
      <c r="A330" s="225"/>
      <c r="B330" s="222"/>
      <c r="C330" s="222"/>
      <c r="D330" s="222"/>
      <c r="E330" s="222"/>
      <c r="F330" s="222"/>
      <c r="G330" s="222"/>
      <c r="H330" s="222"/>
      <c r="I330" s="221"/>
      <c r="J330" s="222"/>
      <c r="K330" s="221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22"/>
      <c r="Z330" s="222"/>
      <c r="AA330" s="222"/>
      <c r="AB330" s="222"/>
    </row>
    <row r="331" spans="1:28">
      <c r="A331" s="225"/>
      <c r="B331" s="222"/>
      <c r="C331" s="222"/>
      <c r="D331" s="222"/>
      <c r="E331" s="222"/>
      <c r="F331" s="222"/>
      <c r="G331" s="222"/>
      <c r="H331" s="222"/>
      <c r="I331" s="221"/>
      <c r="J331" s="222"/>
      <c r="K331" s="221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22"/>
      <c r="Z331" s="222"/>
      <c r="AA331" s="222"/>
      <c r="AB331" s="222"/>
    </row>
    <row r="332" spans="1:28">
      <c r="A332" s="225"/>
      <c r="B332" s="222"/>
      <c r="C332" s="222"/>
      <c r="D332" s="222"/>
      <c r="E332" s="222"/>
      <c r="F332" s="222"/>
      <c r="G332" s="222"/>
      <c r="H332" s="222"/>
      <c r="I332" s="221"/>
      <c r="J332" s="222"/>
      <c r="K332" s="221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22"/>
      <c r="Z332" s="222"/>
      <c r="AA332" s="222"/>
      <c r="AB332" s="222"/>
    </row>
    <row r="333" spans="1:28">
      <c r="A333" s="225"/>
      <c r="B333" s="222"/>
      <c r="C333" s="222"/>
      <c r="D333" s="222"/>
      <c r="E333" s="222"/>
      <c r="F333" s="222"/>
      <c r="G333" s="222"/>
      <c r="H333" s="222"/>
      <c r="I333" s="221"/>
      <c r="J333" s="222"/>
      <c r="K333" s="221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22"/>
      <c r="Z333" s="222"/>
      <c r="AA333" s="222"/>
      <c r="AB333" s="222"/>
    </row>
    <row r="334" spans="1:28">
      <c r="A334" s="225"/>
      <c r="B334" s="222"/>
      <c r="C334" s="222"/>
      <c r="D334" s="222"/>
      <c r="E334" s="222"/>
      <c r="F334" s="222"/>
      <c r="G334" s="222"/>
      <c r="H334" s="222"/>
      <c r="I334" s="221"/>
      <c r="J334" s="222"/>
      <c r="K334" s="221"/>
      <c r="L334" s="222"/>
      <c r="M334" s="222"/>
      <c r="N334" s="222"/>
      <c r="O334" s="222"/>
      <c r="P334" s="222"/>
      <c r="Q334" s="222"/>
      <c r="R334" s="222"/>
      <c r="S334" s="222"/>
      <c r="T334" s="222"/>
      <c r="U334" s="222"/>
      <c r="V334" s="222"/>
      <c r="W334" s="222"/>
      <c r="X334" s="222"/>
      <c r="Y334" s="222"/>
      <c r="Z334" s="222"/>
      <c r="AA334" s="222"/>
      <c r="AB334" s="222"/>
    </row>
    <row r="335" spans="1:28">
      <c r="A335" s="225"/>
      <c r="B335" s="222"/>
      <c r="C335" s="222"/>
      <c r="D335" s="222"/>
      <c r="E335" s="222"/>
      <c r="F335" s="222"/>
      <c r="G335" s="222"/>
      <c r="H335" s="222"/>
      <c r="I335" s="221"/>
      <c r="J335" s="222"/>
      <c r="K335" s="221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22"/>
      <c r="Z335" s="222"/>
      <c r="AA335" s="222"/>
      <c r="AB335" s="222"/>
    </row>
    <row r="336" spans="1:28">
      <c r="A336" s="225"/>
      <c r="B336" s="222"/>
      <c r="C336" s="222"/>
      <c r="D336" s="222"/>
      <c r="E336" s="222"/>
      <c r="F336" s="222"/>
      <c r="G336" s="222"/>
      <c r="H336" s="222"/>
      <c r="I336" s="221"/>
      <c r="J336" s="222"/>
      <c r="K336" s="221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22"/>
      <c r="Z336" s="222"/>
      <c r="AA336" s="222"/>
      <c r="AB336" s="222"/>
    </row>
    <row r="337" spans="1:28">
      <c r="A337" s="225"/>
      <c r="B337" s="222"/>
      <c r="C337" s="222"/>
      <c r="D337" s="222"/>
      <c r="E337" s="222"/>
      <c r="F337" s="222"/>
      <c r="G337" s="222"/>
      <c r="H337" s="222"/>
      <c r="I337" s="221"/>
      <c r="J337" s="222"/>
      <c r="K337" s="221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22"/>
      <c r="Z337" s="222"/>
      <c r="AA337" s="222"/>
      <c r="AB337" s="222"/>
    </row>
    <row r="338" spans="1:28">
      <c r="A338" s="225"/>
      <c r="B338" s="222"/>
      <c r="C338" s="222"/>
      <c r="D338" s="222"/>
      <c r="E338" s="222"/>
      <c r="F338" s="222"/>
      <c r="G338" s="222"/>
      <c r="H338" s="222"/>
      <c r="I338" s="221"/>
      <c r="J338" s="222"/>
      <c r="K338" s="221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22"/>
      <c r="Z338" s="222"/>
      <c r="AA338" s="222"/>
      <c r="AB338" s="222"/>
    </row>
    <row r="339" spans="1:28">
      <c r="A339" s="225"/>
      <c r="B339" s="222"/>
      <c r="C339" s="222"/>
      <c r="D339" s="222"/>
      <c r="E339" s="222"/>
      <c r="F339" s="222"/>
      <c r="G339" s="222"/>
      <c r="H339" s="222"/>
      <c r="I339" s="221"/>
      <c r="J339" s="222"/>
      <c r="K339" s="221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22"/>
      <c r="Z339" s="222"/>
      <c r="AA339" s="222"/>
      <c r="AB339" s="222"/>
    </row>
    <row r="340" spans="1:28">
      <c r="A340" s="225"/>
      <c r="B340" s="222"/>
      <c r="C340" s="222"/>
      <c r="D340" s="222"/>
      <c r="E340" s="222"/>
      <c r="F340" s="222"/>
      <c r="G340" s="222"/>
      <c r="H340" s="222"/>
      <c r="I340" s="221"/>
      <c r="J340" s="222"/>
      <c r="K340" s="221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22"/>
      <c r="Z340" s="222"/>
      <c r="AA340" s="222"/>
      <c r="AB340" s="222"/>
    </row>
    <row r="341" spans="1:28">
      <c r="A341" s="225"/>
      <c r="B341" s="222"/>
      <c r="C341" s="222"/>
      <c r="D341" s="222"/>
      <c r="E341" s="222"/>
      <c r="F341" s="222"/>
      <c r="G341" s="222"/>
      <c r="H341" s="222"/>
      <c r="I341" s="221"/>
      <c r="J341" s="222"/>
      <c r="K341" s="221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22"/>
      <c r="Z341" s="222"/>
      <c r="AA341" s="222"/>
      <c r="AB341" s="222"/>
    </row>
    <row r="342" spans="1:28">
      <c r="A342" s="225"/>
      <c r="B342" s="222"/>
      <c r="C342" s="222"/>
      <c r="D342" s="222"/>
      <c r="E342" s="222"/>
      <c r="F342" s="222"/>
      <c r="G342" s="222"/>
      <c r="H342" s="222"/>
      <c r="I342" s="221"/>
      <c r="J342" s="222"/>
      <c r="K342" s="221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22"/>
      <c r="Z342" s="222"/>
      <c r="AA342" s="222"/>
      <c r="AB342" s="222"/>
    </row>
    <row r="343" spans="1:28">
      <c r="A343" s="225"/>
      <c r="B343" s="222"/>
      <c r="C343" s="222"/>
      <c r="D343" s="222"/>
      <c r="E343" s="222"/>
      <c r="F343" s="222"/>
      <c r="G343" s="222"/>
      <c r="H343" s="222"/>
      <c r="I343" s="221"/>
      <c r="J343" s="222"/>
      <c r="K343" s="221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22"/>
      <c r="Z343" s="222"/>
      <c r="AA343" s="222"/>
      <c r="AB343" s="222"/>
    </row>
    <row r="344" spans="1:28">
      <c r="A344" s="225"/>
      <c r="B344" s="222"/>
      <c r="C344" s="222"/>
      <c r="D344" s="222"/>
      <c r="E344" s="222"/>
      <c r="F344" s="222"/>
      <c r="G344" s="222"/>
      <c r="H344" s="222"/>
      <c r="I344" s="221"/>
      <c r="J344" s="222"/>
      <c r="K344" s="221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22"/>
      <c r="Z344" s="222"/>
      <c r="AA344" s="222"/>
      <c r="AB344" s="222"/>
    </row>
    <row r="345" spans="1:28">
      <c r="A345" s="225"/>
      <c r="B345" s="222"/>
      <c r="C345" s="222"/>
      <c r="D345" s="222"/>
      <c r="E345" s="222"/>
      <c r="F345" s="222"/>
      <c r="G345" s="222"/>
      <c r="H345" s="222"/>
      <c r="I345" s="221"/>
      <c r="J345" s="222"/>
      <c r="K345" s="221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22"/>
      <c r="Z345" s="222"/>
      <c r="AA345" s="222"/>
      <c r="AB345" s="222"/>
    </row>
    <row r="346" spans="1:28">
      <c r="A346" s="225"/>
      <c r="B346" s="222"/>
      <c r="C346" s="222"/>
      <c r="D346" s="222"/>
      <c r="E346" s="222"/>
      <c r="F346" s="222"/>
      <c r="G346" s="222"/>
      <c r="H346" s="222"/>
      <c r="I346" s="221"/>
      <c r="J346" s="222"/>
      <c r="K346" s="221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22"/>
      <c r="Z346" s="222"/>
      <c r="AA346" s="222"/>
      <c r="AB346" s="222"/>
    </row>
    <row r="347" spans="1:28">
      <c r="A347" s="225"/>
      <c r="B347" s="222"/>
      <c r="C347" s="222"/>
      <c r="D347" s="222"/>
      <c r="E347" s="222"/>
      <c r="F347" s="222"/>
      <c r="G347" s="222"/>
      <c r="H347" s="222"/>
      <c r="I347" s="221"/>
      <c r="J347" s="222"/>
      <c r="K347" s="221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22"/>
      <c r="Z347" s="222"/>
      <c r="AA347" s="222"/>
      <c r="AB347" s="222"/>
    </row>
    <row r="348" spans="1:28">
      <c r="A348" s="225"/>
      <c r="B348" s="222"/>
      <c r="C348" s="222"/>
      <c r="D348" s="222"/>
      <c r="E348" s="222"/>
      <c r="F348" s="222"/>
      <c r="G348" s="222"/>
      <c r="H348" s="222"/>
      <c r="I348" s="221"/>
      <c r="J348" s="222"/>
      <c r="K348" s="221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22"/>
      <c r="Z348" s="222"/>
      <c r="AA348" s="222"/>
      <c r="AB348" s="222"/>
    </row>
    <row r="349" spans="1:28">
      <c r="A349" s="225"/>
      <c r="B349" s="222"/>
      <c r="C349" s="222"/>
      <c r="D349" s="222"/>
      <c r="E349" s="222"/>
      <c r="F349" s="222"/>
      <c r="G349" s="222"/>
      <c r="H349" s="222"/>
      <c r="I349" s="221"/>
      <c r="J349" s="222"/>
      <c r="K349" s="221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22"/>
      <c r="Z349" s="222"/>
      <c r="AA349" s="222"/>
      <c r="AB349" s="222"/>
    </row>
    <row r="350" spans="1:28">
      <c r="A350" s="225"/>
      <c r="B350" s="222"/>
      <c r="C350" s="222"/>
      <c r="D350" s="222"/>
      <c r="E350" s="222"/>
      <c r="F350" s="222"/>
      <c r="G350" s="222"/>
      <c r="H350" s="222"/>
      <c r="I350" s="221"/>
      <c r="J350" s="222"/>
      <c r="K350" s="221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22"/>
      <c r="Z350" s="222"/>
      <c r="AA350" s="222"/>
      <c r="AB350" s="222"/>
    </row>
    <row r="351" spans="1:28">
      <c r="A351" s="225"/>
      <c r="B351" s="222"/>
      <c r="C351" s="222"/>
      <c r="D351" s="222"/>
      <c r="E351" s="222"/>
      <c r="F351" s="222"/>
      <c r="G351" s="222"/>
      <c r="H351" s="222"/>
      <c r="I351" s="221"/>
      <c r="J351" s="222"/>
      <c r="K351" s="221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22"/>
      <c r="Z351" s="222"/>
      <c r="AA351" s="222"/>
      <c r="AB351" s="222"/>
    </row>
    <row r="352" spans="1:28">
      <c r="A352" s="225"/>
      <c r="B352" s="222"/>
      <c r="C352" s="222"/>
      <c r="D352" s="222"/>
      <c r="E352" s="222"/>
      <c r="F352" s="222"/>
      <c r="G352" s="222"/>
      <c r="H352" s="222"/>
      <c r="I352" s="221"/>
      <c r="J352" s="222"/>
      <c r="K352" s="221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22"/>
      <c r="Z352" s="222"/>
      <c r="AA352" s="222"/>
      <c r="AB352" s="222"/>
    </row>
    <row r="353" spans="1:28">
      <c r="A353" s="225"/>
      <c r="B353" s="222"/>
      <c r="C353" s="222"/>
      <c r="D353" s="222"/>
      <c r="E353" s="222"/>
      <c r="F353" s="222"/>
      <c r="G353" s="222"/>
      <c r="H353" s="222"/>
      <c r="I353" s="221"/>
      <c r="J353" s="222"/>
      <c r="K353" s="221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22"/>
      <c r="Z353" s="222"/>
      <c r="AA353" s="222"/>
      <c r="AB353" s="222"/>
    </row>
    <row r="354" spans="1:28">
      <c r="A354" s="225"/>
      <c r="B354" s="222"/>
      <c r="C354" s="222"/>
      <c r="D354" s="222"/>
      <c r="E354" s="222"/>
      <c r="F354" s="222"/>
      <c r="G354" s="222"/>
      <c r="H354" s="222"/>
      <c r="I354" s="221"/>
      <c r="J354" s="222"/>
      <c r="K354" s="221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22"/>
      <c r="Z354" s="222"/>
      <c r="AA354" s="222"/>
      <c r="AB354" s="222"/>
    </row>
    <row r="355" spans="1:28">
      <c r="A355" s="225"/>
      <c r="B355" s="222"/>
      <c r="C355" s="222"/>
      <c r="D355" s="222"/>
      <c r="E355" s="222"/>
      <c r="F355" s="222"/>
      <c r="G355" s="222"/>
      <c r="H355" s="222"/>
      <c r="I355" s="221"/>
      <c r="J355" s="222"/>
      <c r="K355" s="221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22"/>
      <c r="Z355" s="222"/>
      <c r="AA355" s="222"/>
      <c r="AB355" s="222"/>
    </row>
    <row r="356" spans="1:28">
      <c r="A356" s="225"/>
      <c r="B356" s="222"/>
      <c r="C356" s="222"/>
      <c r="D356" s="222"/>
      <c r="E356" s="222"/>
      <c r="F356" s="222"/>
      <c r="G356" s="222"/>
      <c r="H356" s="222"/>
      <c r="I356" s="221"/>
      <c r="J356" s="222"/>
      <c r="K356" s="221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22"/>
      <c r="Z356" s="222"/>
      <c r="AA356" s="222"/>
      <c r="AB356" s="222"/>
    </row>
    <row r="357" spans="1:28">
      <c r="A357" s="225"/>
      <c r="B357" s="222"/>
      <c r="C357" s="222"/>
      <c r="D357" s="222"/>
      <c r="E357" s="222"/>
      <c r="F357" s="222"/>
      <c r="G357" s="222"/>
      <c r="H357" s="222"/>
      <c r="I357" s="221"/>
      <c r="J357" s="222"/>
      <c r="K357" s="221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22"/>
      <c r="Z357" s="222"/>
      <c r="AA357" s="222"/>
      <c r="AB357" s="222"/>
    </row>
    <row r="358" spans="1:28">
      <c r="A358" s="225"/>
      <c r="B358" s="222"/>
      <c r="C358" s="222"/>
      <c r="D358" s="222"/>
      <c r="E358" s="222"/>
      <c r="F358" s="222"/>
      <c r="G358" s="222"/>
      <c r="H358" s="222"/>
      <c r="I358" s="221"/>
      <c r="J358" s="222"/>
      <c r="K358" s="221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22"/>
      <c r="Z358" s="222"/>
      <c r="AA358" s="222"/>
      <c r="AB358" s="222"/>
    </row>
    <row r="359" spans="1:28">
      <c r="A359" s="225"/>
      <c r="B359" s="222"/>
      <c r="C359" s="222"/>
      <c r="D359" s="222"/>
      <c r="E359" s="222"/>
      <c r="F359" s="222"/>
      <c r="G359" s="222"/>
      <c r="H359" s="222"/>
      <c r="I359" s="221"/>
      <c r="J359" s="222"/>
      <c r="K359" s="221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22"/>
      <c r="Z359" s="222"/>
      <c r="AA359" s="222"/>
      <c r="AB359" s="222"/>
    </row>
    <row r="360" spans="1:28">
      <c r="A360" s="225"/>
      <c r="B360" s="222"/>
      <c r="C360" s="222"/>
      <c r="D360" s="222"/>
      <c r="E360" s="222"/>
      <c r="F360" s="222"/>
      <c r="G360" s="222"/>
      <c r="H360" s="222"/>
      <c r="I360" s="221"/>
      <c r="J360" s="222"/>
      <c r="K360" s="221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22"/>
      <c r="Z360" s="222"/>
      <c r="AA360" s="222"/>
      <c r="AB360" s="222"/>
    </row>
    <row r="361" spans="1:28">
      <c r="A361" s="225"/>
      <c r="B361" s="222"/>
      <c r="C361" s="222"/>
      <c r="D361" s="222"/>
      <c r="E361" s="222"/>
      <c r="F361" s="222"/>
      <c r="G361" s="222"/>
      <c r="H361" s="222"/>
      <c r="I361" s="221"/>
      <c r="J361" s="222"/>
      <c r="K361" s="221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22"/>
      <c r="Z361" s="222"/>
      <c r="AA361" s="222"/>
      <c r="AB361" s="222"/>
    </row>
    <row r="362" spans="1:28">
      <c r="A362" s="225"/>
      <c r="B362" s="222"/>
      <c r="C362" s="222"/>
      <c r="D362" s="222"/>
      <c r="E362" s="222"/>
      <c r="F362" s="222"/>
      <c r="G362" s="222"/>
      <c r="H362" s="222"/>
      <c r="I362" s="221"/>
      <c r="J362" s="222"/>
      <c r="K362" s="221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22"/>
      <c r="Z362" s="222"/>
      <c r="AA362" s="222"/>
      <c r="AB362" s="222"/>
    </row>
    <row r="363" spans="1:28">
      <c r="A363" s="225"/>
      <c r="B363" s="222"/>
      <c r="C363" s="222"/>
      <c r="D363" s="222"/>
      <c r="E363" s="222"/>
      <c r="F363" s="222"/>
      <c r="G363" s="222"/>
      <c r="H363" s="222"/>
      <c r="I363" s="221"/>
      <c r="J363" s="222"/>
      <c r="K363" s="221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22"/>
      <c r="Z363" s="222"/>
      <c r="AA363" s="222"/>
      <c r="AB363" s="222"/>
    </row>
    <row r="364" spans="1:28">
      <c r="A364" s="225"/>
      <c r="B364" s="222"/>
      <c r="C364" s="222"/>
      <c r="D364" s="222"/>
      <c r="E364" s="222"/>
      <c r="F364" s="222"/>
      <c r="G364" s="222"/>
      <c r="H364" s="222"/>
      <c r="I364" s="221"/>
      <c r="J364" s="222"/>
      <c r="K364" s="221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22"/>
      <c r="Z364" s="222"/>
      <c r="AA364" s="222"/>
      <c r="AB364" s="222"/>
    </row>
    <row r="365" spans="1:28">
      <c r="A365" s="225"/>
      <c r="B365" s="222"/>
      <c r="C365" s="222"/>
      <c r="D365" s="222"/>
      <c r="E365" s="222"/>
      <c r="F365" s="222"/>
      <c r="G365" s="222"/>
      <c r="H365" s="222"/>
      <c r="I365" s="221"/>
      <c r="J365" s="222"/>
      <c r="K365" s="221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22"/>
      <c r="Z365" s="222"/>
      <c r="AA365" s="222"/>
      <c r="AB365" s="222"/>
    </row>
    <row r="366" spans="1:28">
      <c r="A366" s="225"/>
      <c r="B366" s="222"/>
      <c r="C366" s="222"/>
      <c r="D366" s="222"/>
      <c r="E366" s="222"/>
      <c r="F366" s="222"/>
      <c r="G366" s="222"/>
      <c r="H366" s="222"/>
      <c r="I366" s="221"/>
      <c r="J366" s="222"/>
      <c r="K366" s="221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22"/>
      <c r="Z366" s="222"/>
      <c r="AA366" s="222"/>
      <c r="AB366" s="222"/>
    </row>
    <row r="367" spans="1:28">
      <c r="A367" s="225"/>
      <c r="B367" s="222"/>
      <c r="C367" s="222"/>
      <c r="D367" s="222"/>
      <c r="E367" s="222"/>
      <c r="F367" s="222"/>
      <c r="G367" s="222"/>
      <c r="H367" s="222"/>
      <c r="I367" s="221"/>
      <c r="J367" s="222"/>
      <c r="K367" s="221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22"/>
      <c r="Z367" s="222"/>
      <c r="AA367" s="222"/>
      <c r="AB367" s="222"/>
    </row>
    <row r="368" spans="1:28">
      <c r="A368" s="225"/>
      <c r="B368" s="222"/>
      <c r="C368" s="222"/>
      <c r="D368" s="222"/>
      <c r="E368" s="222"/>
      <c r="F368" s="222"/>
      <c r="G368" s="222"/>
      <c r="H368" s="222"/>
      <c r="I368" s="221"/>
      <c r="J368" s="222"/>
      <c r="K368" s="221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22"/>
      <c r="Z368" s="222"/>
      <c r="AA368" s="222"/>
      <c r="AB368" s="222"/>
    </row>
    <row r="369" spans="1:28">
      <c r="A369" s="225"/>
      <c r="B369" s="222"/>
      <c r="C369" s="222"/>
      <c r="D369" s="222"/>
      <c r="E369" s="222"/>
      <c r="F369" s="222"/>
      <c r="G369" s="222"/>
      <c r="H369" s="222"/>
      <c r="I369" s="221"/>
      <c r="J369" s="222"/>
      <c r="K369" s="221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22"/>
      <c r="Z369" s="222"/>
      <c r="AA369" s="222"/>
      <c r="AB369" s="222"/>
    </row>
    <row r="370" spans="1:28">
      <c r="A370" s="225"/>
      <c r="B370" s="222"/>
      <c r="C370" s="222"/>
      <c r="D370" s="222"/>
      <c r="E370" s="222"/>
      <c r="F370" s="222"/>
      <c r="G370" s="222"/>
      <c r="H370" s="222"/>
      <c r="I370" s="221"/>
      <c r="J370" s="222"/>
      <c r="K370" s="221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22"/>
      <c r="Z370" s="222"/>
      <c r="AA370" s="222"/>
      <c r="AB370" s="222"/>
    </row>
    <row r="371" spans="1:28">
      <c r="A371" s="225"/>
      <c r="B371" s="222"/>
      <c r="C371" s="222"/>
      <c r="D371" s="222"/>
      <c r="E371" s="222"/>
      <c r="F371" s="222"/>
      <c r="G371" s="222"/>
      <c r="H371" s="222"/>
      <c r="I371" s="221"/>
      <c r="J371" s="222"/>
      <c r="K371" s="221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22"/>
      <c r="Z371" s="222"/>
      <c r="AA371" s="222"/>
      <c r="AB371" s="222"/>
    </row>
    <row r="372" spans="1:28">
      <c r="A372" s="225"/>
      <c r="B372" s="222"/>
      <c r="C372" s="222"/>
      <c r="D372" s="222"/>
      <c r="E372" s="222"/>
      <c r="F372" s="222"/>
      <c r="G372" s="222"/>
      <c r="H372" s="222"/>
      <c r="I372" s="221"/>
      <c r="J372" s="222"/>
      <c r="K372" s="221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22"/>
      <c r="Z372" s="222"/>
      <c r="AA372" s="222"/>
      <c r="AB372" s="222"/>
    </row>
    <row r="373" spans="1:28">
      <c r="A373" s="225"/>
      <c r="B373" s="222"/>
      <c r="C373" s="222"/>
      <c r="D373" s="222"/>
      <c r="E373" s="222"/>
      <c r="F373" s="222"/>
      <c r="G373" s="222"/>
      <c r="H373" s="222"/>
      <c r="I373" s="221"/>
      <c r="J373" s="222"/>
      <c r="K373" s="221"/>
      <c r="L373" s="222"/>
      <c r="M373" s="222"/>
      <c r="N373" s="222"/>
      <c r="O373" s="222"/>
      <c r="P373" s="222"/>
      <c r="Q373" s="222"/>
      <c r="R373" s="222"/>
      <c r="S373" s="222"/>
      <c r="T373" s="222"/>
      <c r="U373" s="222"/>
      <c r="V373" s="222"/>
      <c r="W373" s="222"/>
      <c r="X373" s="222"/>
      <c r="Y373" s="222"/>
      <c r="Z373" s="222"/>
      <c r="AA373" s="222"/>
      <c r="AB373" s="222"/>
    </row>
    <row r="374" spans="1:28">
      <c r="A374" s="225"/>
      <c r="B374" s="222"/>
      <c r="C374" s="222"/>
      <c r="D374" s="222"/>
      <c r="E374" s="222"/>
      <c r="F374" s="222"/>
      <c r="G374" s="222"/>
      <c r="H374" s="222"/>
      <c r="I374" s="221"/>
      <c r="J374" s="222"/>
      <c r="K374" s="221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22"/>
      <c r="Z374" s="222"/>
      <c r="AA374" s="222"/>
      <c r="AB374" s="222"/>
    </row>
    <row r="375" spans="1:28">
      <c r="A375" s="225"/>
      <c r="B375" s="222"/>
      <c r="C375" s="222"/>
      <c r="D375" s="222"/>
      <c r="E375" s="222"/>
      <c r="F375" s="222"/>
      <c r="G375" s="222"/>
      <c r="H375" s="222"/>
      <c r="I375" s="221"/>
      <c r="J375" s="222"/>
      <c r="K375" s="221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22"/>
      <c r="Z375" s="222"/>
      <c r="AA375" s="222"/>
      <c r="AB375" s="222"/>
    </row>
    <row r="376" spans="1:28">
      <c r="A376" s="225"/>
      <c r="B376" s="222"/>
      <c r="C376" s="222"/>
      <c r="D376" s="222"/>
      <c r="E376" s="222"/>
      <c r="F376" s="222"/>
      <c r="G376" s="222"/>
      <c r="H376" s="222"/>
      <c r="I376" s="221"/>
      <c r="J376" s="222"/>
      <c r="K376" s="221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22"/>
      <c r="Z376" s="222"/>
      <c r="AA376" s="222"/>
      <c r="AB376" s="222"/>
    </row>
    <row r="377" spans="1:28">
      <c r="A377" s="225"/>
      <c r="B377" s="222"/>
      <c r="C377" s="222"/>
      <c r="D377" s="222"/>
      <c r="E377" s="222"/>
      <c r="F377" s="222"/>
      <c r="G377" s="222"/>
      <c r="H377" s="222"/>
      <c r="I377" s="221"/>
      <c r="J377" s="222"/>
      <c r="K377" s="221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22"/>
      <c r="Z377" s="222"/>
      <c r="AA377" s="222"/>
      <c r="AB377" s="222"/>
    </row>
    <row r="378" spans="1:28">
      <c r="A378" s="225"/>
      <c r="B378" s="222"/>
      <c r="C378" s="222"/>
      <c r="D378" s="222"/>
      <c r="E378" s="222"/>
      <c r="F378" s="222"/>
      <c r="G378" s="222"/>
      <c r="H378" s="222"/>
      <c r="I378" s="221"/>
      <c r="J378" s="222"/>
      <c r="K378" s="221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22"/>
      <c r="Z378" s="222"/>
      <c r="AA378" s="222"/>
      <c r="AB378" s="222"/>
    </row>
    <row r="379" spans="1:28">
      <c r="A379" s="225"/>
      <c r="B379" s="222"/>
      <c r="C379" s="222"/>
      <c r="D379" s="222"/>
      <c r="E379" s="222"/>
      <c r="F379" s="222"/>
      <c r="G379" s="222"/>
      <c r="H379" s="222"/>
      <c r="I379" s="221"/>
      <c r="J379" s="222"/>
      <c r="K379" s="221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22"/>
      <c r="Z379" s="222"/>
      <c r="AA379" s="222"/>
      <c r="AB379" s="222"/>
    </row>
    <row r="380" spans="1:28">
      <c r="A380" s="225"/>
      <c r="B380" s="222"/>
      <c r="C380" s="222"/>
      <c r="D380" s="222"/>
      <c r="E380" s="222"/>
      <c r="F380" s="222"/>
      <c r="G380" s="222"/>
      <c r="H380" s="222"/>
      <c r="I380" s="221"/>
      <c r="J380" s="222"/>
      <c r="K380" s="221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22"/>
      <c r="Z380" s="222"/>
      <c r="AA380" s="222"/>
      <c r="AB380" s="222"/>
    </row>
    <row r="381" spans="1:28">
      <c r="A381" s="225"/>
      <c r="B381" s="222"/>
      <c r="C381" s="222"/>
      <c r="D381" s="222"/>
      <c r="E381" s="222"/>
      <c r="F381" s="222"/>
      <c r="G381" s="222"/>
      <c r="H381" s="222"/>
      <c r="I381" s="221"/>
      <c r="J381" s="222"/>
      <c r="K381" s="221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22"/>
      <c r="Z381" s="222"/>
      <c r="AA381" s="222"/>
      <c r="AB381" s="222"/>
    </row>
    <row r="382" spans="1:28">
      <c r="A382" s="225"/>
      <c r="B382" s="222"/>
      <c r="C382" s="222"/>
      <c r="D382" s="222"/>
      <c r="E382" s="222"/>
      <c r="F382" s="222"/>
      <c r="G382" s="222"/>
      <c r="H382" s="222"/>
      <c r="I382" s="221"/>
      <c r="J382" s="222"/>
      <c r="K382" s="221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22"/>
      <c r="Z382" s="222"/>
      <c r="AA382" s="222"/>
      <c r="AB382" s="222"/>
    </row>
    <row r="383" spans="1:28">
      <c r="A383" s="225"/>
      <c r="B383" s="222"/>
      <c r="C383" s="222"/>
      <c r="D383" s="222"/>
      <c r="E383" s="222"/>
      <c r="F383" s="222"/>
      <c r="G383" s="222"/>
      <c r="H383" s="222"/>
      <c r="I383" s="221"/>
      <c r="J383" s="222"/>
      <c r="K383" s="221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22"/>
      <c r="Z383" s="222"/>
      <c r="AA383" s="222"/>
      <c r="AB383" s="222"/>
    </row>
    <row r="384" spans="1:28">
      <c r="A384" s="225"/>
      <c r="B384" s="222"/>
      <c r="C384" s="222"/>
      <c r="D384" s="222"/>
      <c r="E384" s="222"/>
      <c r="F384" s="222"/>
      <c r="G384" s="222"/>
      <c r="H384" s="222"/>
      <c r="I384" s="221"/>
      <c r="J384" s="222"/>
      <c r="K384" s="221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22"/>
      <c r="Z384" s="222"/>
      <c r="AA384" s="222"/>
      <c r="AB384" s="222"/>
    </row>
    <row r="385" spans="1:28">
      <c r="A385" s="225"/>
      <c r="B385" s="222"/>
      <c r="C385" s="222"/>
      <c r="D385" s="222"/>
      <c r="E385" s="222"/>
      <c r="F385" s="222"/>
      <c r="G385" s="222"/>
      <c r="H385" s="222"/>
      <c r="I385" s="221"/>
      <c r="J385" s="222"/>
      <c r="K385" s="221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22"/>
      <c r="Z385" s="222"/>
      <c r="AA385" s="222"/>
      <c r="AB385" s="222"/>
    </row>
    <row r="386" spans="1:28">
      <c r="A386" s="225"/>
      <c r="B386" s="222"/>
      <c r="C386" s="222"/>
      <c r="D386" s="222"/>
      <c r="E386" s="222"/>
      <c r="F386" s="222"/>
      <c r="G386" s="222"/>
      <c r="H386" s="222"/>
      <c r="I386" s="221"/>
      <c r="J386" s="222"/>
      <c r="K386" s="221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22"/>
      <c r="Z386" s="222"/>
      <c r="AA386" s="222"/>
      <c r="AB386" s="222"/>
    </row>
    <row r="387" spans="1:28">
      <c r="A387" s="225"/>
      <c r="B387" s="222"/>
      <c r="C387" s="222"/>
      <c r="D387" s="222"/>
      <c r="E387" s="222"/>
      <c r="F387" s="222"/>
      <c r="G387" s="222"/>
      <c r="H387" s="222"/>
      <c r="I387" s="221"/>
      <c r="J387" s="222"/>
      <c r="K387" s="221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22"/>
      <c r="Z387" s="222"/>
      <c r="AA387" s="222"/>
      <c r="AB387" s="222"/>
    </row>
    <row r="388" spans="1:28">
      <c r="A388" s="225"/>
      <c r="B388" s="222"/>
      <c r="C388" s="222"/>
      <c r="D388" s="222"/>
      <c r="E388" s="222"/>
      <c r="F388" s="222"/>
      <c r="G388" s="222"/>
      <c r="H388" s="222"/>
      <c r="I388" s="221"/>
      <c r="J388" s="222"/>
      <c r="K388" s="221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22"/>
      <c r="Z388" s="222"/>
      <c r="AA388" s="222"/>
      <c r="AB388" s="222"/>
    </row>
    <row r="389" spans="1:28">
      <c r="A389" s="225"/>
      <c r="B389" s="222"/>
      <c r="C389" s="222"/>
      <c r="D389" s="222"/>
      <c r="E389" s="222"/>
      <c r="F389" s="222"/>
      <c r="G389" s="222"/>
      <c r="H389" s="222"/>
      <c r="I389" s="221"/>
      <c r="J389" s="222"/>
      <c r="K389" s="221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22"/>
      <c r="Z389" s="222"/>
      <c r="AA389" s="222"/>
      <c r="AB389" s="222"/>
    </row>
    <row r="390" spans="1:28">
      <c r="A390" s="225"/>
      <c r="B390" s="222"/>
      <c r="C390" s="222"/>
      <c r="D390" s="222"/>
      <c r="E390" s="222"/>
      <c r="F390" s="222"/>
      <c r="G390" s="222"/>
      <c r="H390" s="222"/>
      <c r="I390" s="221"/>
      <c r="J390" s="222"/>
      <c r="K390" s="221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22"/>
      <c r="Z390" s="222"/>
      <c r="AA390" s="222"/>
      <c r="AB390" s="222"/>
    </row>
    <row r="391" spans="1:28">
      <c r="A391" s="225"/>
      <c r="B391" s="222"/>
      <c r="C391" s="222"/>
      <c r="D391" s="222"/>
      <c r="E391" s="222"/>
      <c r="F391" s="222"/>
      <c r="G391" s="222"/>
      <c r="H391" s="222"/>
      <c r="I391" s="221"/>
      <c r="J391" s="222"/>
      <c r="K391" s="221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22"/>
      <c r="Z391" s="222"/>
      <c r="AA391" s="222"/>
      <c r="AB391" s="222"/>
    </row>
    <row r="392" spans="1:28">
      <c r="A392" s="225"/>
      <c r="B392" s="222"/>
      <c r="C392" s="222"/>
      <c r="D392" s="222"/>
      <c r="E392" s="222"/>
      <c r="F392" s="222"/>
      <c r="G392" s="222"/>
      <c r="H392" s="222"/>
      <c r="I392" s="221"/>
      <c r="J392" s="222"/>
      <c r="K392" s="221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22"/>
      <c r="Z392" s="222"/>
      <c r="AA392" s="222"/>
      <c r="AB392" s="222"/>
    </row>
    <row r="393" spans="1:28">
      <c r="A393" s="225"/>
      <c r="B393" s="222"/>
      <c r="C393" s="222"/>
      <c r="D393" s="222"/>
      <c r="E393" s="222"/>
      <c r="F393" s="222"/>
      <c r="G393" s="222"/>
      <c r="H393" s="222"/>
      <c r="I393" s="221"/>
      <c r="J393" s="222"/>
      <c r="K393" s="221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22"/>
      <c r="Z393" s="222"/>
      <c r="AA393" s="222"/>
      <c r="AB393" s="222"/>
    </row>
    <row r="394" spans="1:28">
      <c r="A394" s="225"/>
      <c r="B394" s="222"/>
      <c r="C394" s="222"/>
      <c r="D394" s="222"/>
      <c r="E394" s="222"/>
      <c r="F394" s="222"/>
      <c r="G394" s="222"/>
      <c r="H394" s="222"/>
      <c r="I394" s="221"/>
      <c r="J394" s="222"/>
      <c r="K394" s="221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22"/>
      <c r="Z394" s="222"/>
      <c r="AA394" s="222"/>
      <c r="AB394" s="222"/>
    </row>
    <row r="395" spans="1:28">
      <c r="A395" s="225"/>
      <c r="B395" s="222"/>
      <c r="C395" s="222"/>
      <c r="D395" s="222"/>
      <c r="E395" s="222"/>
      <c r="F395" s="222"/>
      <c r="G395" s="222"/>
      <c r="H395" s="222"/>
      <c r="I395" s="221"/>
      <c r="J395" s="222"/>
      <c r="K395" s="221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22"/>
      <c r="Z395" s="222"/>
      <c r="AA395" s="222"/>
      <c r="AB395" s="222"/>
    </row>
    <row r="396" spans="1:28">
      <c r="A396" s="225"/>
      <c r="B396" s="222"/>
      <c r="C396" s="222"/>
      <c r="D396" s="222"/>
      <c r="E396" s="222"/>
      <c r="F396" s="222"/>
      <c r="G396" s="222"/>
      <c r="H396" s="222"/>
      <c r="I396" s="221"/>
      <c r="J396" s="222"/>
      <c r="K396" s="221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22"/>
      <c r="Z396" s="222"/>
      <c r="AA396" s="222"/>
      <c r="AB396" s="222"/>
    </row>
    <row r="397" spans="1:28">
      <c r="A397" s="225"/>
      <c r="B397" s="222"/>
      <c r="C397" s="222"/>
      <c r="D397" s="222"/>
      <c r="E397" s="222"/>
      <c r="F397" s="222"/>
      <c r="G397" s="222"/>
      <c r="H397" s="222"/>
      <c r="I397" s="221"/>
      <c r="J397" s="222"/>
      <c r="K397" s="221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22"/>
      <c r="Z397" s="222"/>
      <c r="AA397" s="222"/>
      <c r="AB397" s="222"/>
    </row>
    <row r="398" spans="1:28">
      <c r="A398" s="225"/>
      <c r="B398" s="222"/>
      <c r="C398" s="222"/>
      <c r="D398" s="222"/>
      <c r="E398" s="222"/>
      <c r="F398" s="222"/>
      <c r="G398" s="222"/>
      <c r="H398" s="222"/>
      <c r="I398" s="221"/>
      <c r="J398" s="222"/>
      <c r="K398" s="221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22"/>
      <c r="Z398" s="222"/>
      <c r="AA398" s="222"/>
      <c r="AB398" s="222"/>
    </row>
    <row r="399" spans="1:28">
      <c r="A399" s="225"/>
      <c r="B399" s="222"/>
      <c r="C399" s="222"/>
      <c r="D399" s="222"/>
      <c r="E399" s="222"/>
      <c r="F399" s="222"/>
      <c r="G399" s="222"/>
      <c r="H399" s="222"/>
      <c r="I399" s="221"/>
      <c r="J399" s="222"/>
      <c r="K399" s="221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22"/>
      <c r="Z399" s="222"/>
      <c r="AA399" s="222"/>
      <c r="AB399" s="222"/>
    </row>
    <row r="400" spans="1:28">
      <c r="A400" s="225"/>
      <c r="B400" s="222"/>
      <c r="C400" s="222"/>
      <c r="D400" s="222"/>
      <c r="E400" s="222"/>
      <c r="F400" s="222"/>
      <c r="G400" s="222"/>
      <c r="H400" s="222"/>
      <c r="I400" s="221"/>
      <c r="J400" s="222"/>
      <c r="K400" s="221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22"/>
      <c r="Z400" s="222"/>
      <c r="AA400" s="222"/>
      <c r="AB400" s="222"/>
    </row>
    <row r="401" spans="1:28">
      <c r="A401" s="225"/>
      <c r="B401" s="222"/>
      <c r="C401" s="222"/>
      <c r="D401" s="222"/>
      <c r="E401" s="222"/>
      <c r="F401" s="222"/>
      <c r="G401" s="222"/>
      <c r="H401" s="222"/>
      <c r="I401" s="221"/>
      <c r="J401" s="222"/>
      <c r="K401" s="221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22"/>
      <c r="Z401" s="222"/>
      <c r="AA401" s="222"/>
      <c r="AB401" s="222"/>
    </row>
    <row r="402" spans="1:28">
      <c r="A402" s="225"/>
      <c r="B402" s="222"/>
      <c r="C402" s="222"/>
      <c r="D402" s="222"/>
      <c r="E402" s="222"/>
      <c r="F402" s="222"/>
      <c r="G402" s="222"/>
      <c r="H402" s="222"/>
      <c r="I402" s="221"/>
      <c r="J402" s="222"/>
      <c r="K402" s="221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22"/>
      <c r="Z402" s="222"/>
      <c r="AA402" s="222"/>
      <c r="AB402" s="222"/>
    </row>
    <row r="403" spans="1:28">
      <c r="A403" s="225"/>
      <c r="B403" s="222"/>
      <c r="C403" s="222"/>
      <c r="D403" s="222"/>
      <c r="E403" s="222"/>
      <c r="F403" s="222"/>
      <c r="G403" s="222"/>
      <c r="H403" s="222"/>
      <c r="I403" s="221"/>
      <c r="J403" s="222"/>
      <c r="K403" s="221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22"/>
      <c r="Z403" s="222"/>
      <c r="AA403" s="222"/>
      <c r="AB403" s="222"/>
    </row>
    <row r="404" spans="1:28">
      <c r="A404" s="225"/>
      <c r="B404" s="222"/>
      <c r="C404" s="222"/>
      <c r="D404" s="222"/>
      <c r="E404" s="222"/>
      <c r="F404" s="222"/>
      <c r="G404" s="222"/>
      <c r="H404" s="222"/>
      <c r="I404" s="221"/>
      <c r="J404" s="222"/>
      <c r="K404" s="221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22"/>
      <c r="Z404" s="222"/>
      <c r="AA404" s="222"/>
      <c r="AB404" s="222"/>
    </row>
    <row r="405" spans="1:28">
      <c r="A405" s="225"/>
      <c r="B405" s="222"/>
      <c r="C405" s="222"/>
      <c r="D405" s="222"/>
      <c r="E405" s="222"/>
      <c r="F405" s="222"/>
      <c r="G405" s="222"/>
      <c r="H405" s="222"/>
      <c r="I405" s="221"/>
      <c r="J405" s="222"/>
      <c r="K405" s="221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22"/>
      <c r="Z405" s="222"/>
      <c r="AA405" s="222"/>
      <c r="AB405" s="222"/>
    </row>
    <row r="406" spans="1:28">
      <c r="A406" s="225"/>
      <c r="B406" s="222"/>
      <c r="C406" s="222"/>
      <c r="D406" s="222"/>
      <c r="E406" s="222"/>
      <c r="F406" s="222"/>
      <c r="G406" s="222"/>
      <c r="H406" s="222"/>
      <c r="I406" s="221"/>
      <c r="J406" s="222"/>
      <c r="K406" s="221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22"/>
      <c r="Z406" s="222"/>
      <c r="AA406" s="222"/>
      <c r="AB406" s="222"/>
    </row>
    <row r="407" spans="1:28">
      <c r="A407" s="225"/>
      <c r="B407" s="222"/>
      <c r="C407" s="222"/>
      <c r="D407" s="222"/>
      <c r="E407" s="222"/>
      <c r="F407" s="222"/>
      <c r="G407" s="222"/>
      <c r="H407" s="222"/>
      <c r="I407" s="221"/>
      <c r="J407" s="222"/>
      <c r="K407" s="221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22"/>
      <c r="Z407" s="222"/>
      <c r="AA407" s="222"/>
      <c r="AB407" s="222"/>
    </row>
    <row r="408" spans="1:28">
      <c r="A408" s="225"/>
      <c r="B408" s="222"/>
      <c r="C408" s="222"/>
      <c r="D408" s="222"/>
      <c r="E408" s="222"/>
      <c r="F408" s="222"/>
      <c r="G408" s="222"/>
      <c r="H408" s="222"/>
      <c r="I408" s="221"/>
      <c r="J408" s="222"/>
      <c r="K408" s="221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22"/>
      <c r="Z408" s="222"/>
      <c r="AA408" s="222"/>
      <c r="AB408" s="222"/>
    </row>
    <row r="409" spans="1:28">
      <c r="A409" s="225"/>
      <c r="B409" s="222"/>
      <c r="C409" s="222"/>
      <c r="D409" s="222"/>
      <c r="E409" s="222"/>
      <c r="F409" s="222"/>
      <c r="G409" s="222"/>
      <c r="H409" s="222"/>
      <c r="I409" s="221"/>
      <c r="J409" s="222"/>
      <c r="K409" s="221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22"/>
      <c r="Z409" s="222"/>
      <c r="AA409" s="222"/>
      <c r="AB409" s="222"/>
    </row>
    <row r="410" spans="1:28">
      <c r="A410" s="225"/>
      <c r="B410" s="222"/>
      <c r="C410" s="222"/>
      <c r="D410" s="222"/>
      <c r="E410" s="222"/>
      <c r="F410" s="222"/>
      <c r="G410" s="222"/>
      <c r="H410" s="222"/>
      <c r="I410" s="221"/>
      <c r="J410" s="222"/>
      <c r="K410" s="221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22"/>
      <c r="Z410" s="222"/>
      <c r="AA410" s="222"/>
      <c r="AB410" s="222"/>
    </row>
    <row r="411" spans="1:28">
      <c r="A411" s="225"/>
      <c r="B411" s="222"/>
      <c r="C411" s="222"/>
      <c r="D411" s="222"/>
      <c r="E411" s="222"/>
      <c r="F411" s="222"/>
      <c r="G411" s="222"/>
      <c r="H411" s="222"/>
      <c r="I411" s="221"/>
      <c r="J411" s="222"/>
      <c r="K411" s="221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22"/>
      <c r="Z411" s="222"/>
      <c r="AA411" s="222"/>
      <c r="AB411" s="222"/>
    </row>
    <row r="412" spans="1:28">
      <c r="A412" s="225"/>
      <c r="B412" s="222"/>
      <c r="C412" s="222"/>
      <c r="D412" s="222"/>
      <c r="E412" s="222"/>
      <c r="F412" s="222"/>
      <c r="G412" s="222"/>
      <c r="H412" s="222"/>
      <c r="I412" s="221"/>
      <c r="J412" s="222"/>
      <c r="K412" s="221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22"/>
      <c r="Z412" s="222"/>
      <c r="AA412" s="222"/>
      <c r="AB412" s="222"/>
    </row>
    <row r="413" spans="1:28">
      <c r="A413" s="225"/>
      <c r="B413" s="222"/>
      <c r="C413" s="222"/>
      <c r="D413" s="222"/>
      <c r="E413" s="222"/>
      <c r="F413" s="222"/>
      <c r="G413" s="222"/>
      <c r="H413" s="222"/>
      <c r="I413" s="221"/>
      <c r="J413" s="222"/>
      <c r="K413" s="221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22"/>
      <c r="Z413" s="222"/>
      <c r="AA413" s="222"/>
      <c r="AB413" s="222"/>
    </row>
    <row r="414" spans="1:28">
      <c r="A414" s="225"/>
      <c r="B414" s="222"/>
      <c r="C414" s="222"/>
      <c r="D414" s="222"/>
      <c r="E414" s="222"/>
      <c r="F414" s="222"/>
      <c r="G414" s="222"/>
      <c r="H414" s="222"/>
      <c r="I414" s="221"/>
      <c r="J414" s="222"/>
      <c r="K414" s="221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22"/>
      <c r="Z414" s="222"/>
      <c r="AA414" s="222"/>
      <c r="AB414" s="222"/>
    </row>
    <row r="415" spans="1:28">
      <c r="A415" s="225"/>
      <c r="B415" s="222"/>
      <c r="C415" s="222"/>
      <c r="D415" s="222"/>
      <c r="E415" s="222"/>
      <c r="F415" s="222"/>
      <c r="G415" s="222"/>
      <c r="H415" s="222"/>
      <c r="I415" s="221"/>
      <c r="J415" s="222"/>
      <c r="K415" s="221"/>
      <c r="L415" s="222"/>
      <c r="M415" s="222"/>
      <c r="N415" s="222"/>
      <c r="O415" s="222"/>
      <c r="P415" s="222"/>
      <c r="Q415" s="222"/>
      <c r="R415" s="222"/>
      <c r="S415" s="222"/>
      <c r="T415" s="222"/>
      <c r="U415" s="222"/>
      <c r="V415" s="222"/>
      <c r="W415" s="222"/>
      <c r="X415" s="222"/>
      <c r="Y415" s="222"/>
      <c r="Z415" s="222"/>
      <c r="AA415" s="222"/>
      <c r="AB415" s="222"/>
    </row>
    <row r="416" spans="1:28">
      <c r="A416" s="225"/>
      <c r="B416" s="222"/>
      <c r="C416" s="222"/>
      <c r="D416" s="222"/>
      <c r="E416" s="222"/>
      <c r="F416" s="222"/>
      <c r="G416" s="222"/>
      <c r="H416" s="222"/>
      <c r="I416" s="221"/>
      <c r="J416" s="222"/>
      <c r="K416" s="221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22"/>
      <c r="Z416" s="222"/>
      <c r="AA416" s="222"/>
      <c r="AB416" s="222"/>
    </row>
    <row r="417" spans="1:28">
      <c r="A417" s="225"/>
      <c r="B417" s="222"/>
      <c r="C417" s="222"/>
      <c r="D417" s="222"/>
      <c r="E417" s="222"/>
      <c r="F417" s="222"/>
      <c r="G417" s="222"/>
      <c r="H417" s="222"/>
      <c r="I417" s="221"/>
      <c r="J417" s="222"/>
      <c r="K417" s="221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22"/>
      <c r="Z417" s="222"/>
      <c r="AA417" s="222"/>
      <c r="AB417" s="222"/>
    </row>
    <row r="418" spans="1:28">
      <c r="A418" s="225"/>
      <c r="B418" s="222"/>
      <c r="C418" s="222"/>
      <c r="D418" s="222"/>
      <c r="E418" s="222"/>
      <c r="F418" s="222"/>
      <c r="G418" s="222"/>
      <c r="H418" s="222"/>
      <c r="I418" s="221"/>
      <c r="J418" s="222"/>
      <c r="K418" s="221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22"/>
      <c r="Z418" s="222"/>
      <c r="AA418" s="222"/>
      <c r="AB418" s="222"/>
    </row>
    <row r="419" spans="1:28">
      <c r="A419" s="225"/>
      <c r="B419" s="222"/>
      <c r="C419" s="222"/>
      <c r="D419" s="222"/>
      <c r="E419" s="222"/>
      <c r="F419" s="222"/>
      <c r="G419" s="222"/>
      <c r="H419" s="222"/>
      <c r="I419" s="221"/>
      <c r="J419" s="222"/>
      <c r="K419" s="221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22"/>
      <c r="Z419" s="222"/>
      <c r="AA419" s="222"/>
      <c r="AB419" s="222"/>
    </row>
    <row r="420" spans="1:28">
      <c r="A420" s="225"/>
      <c r="B420" s="222"/>
      <c r="C420" s="222"/>
      <c r="D420" s="222"/>
      <c r="E420" s="222"/>
      <c r="F420" s="222"/>
      <c r="G420" s="222"/>
      <c r="H420" s="222"/>
      <c r="I420" s="221"/>
      <c r="J420" s="222"/>
      <c r="K420" s="221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22"/>
      <c r="Z420" s="222"/>
      <c r="AA420" s="222"/>
      <c r="AB420" s="222"/>
    </row>
    <row r="421" spans="1:28">
      <c r="A421" s="225"/>
      <c r="B421" s="222"/>
      <c r="C421" s="222"/>
      <c r="D421" s="222"/>
      <c r="E421" s="222"/>
      <c r="F421" s="222"/>
      <c r="G421" s="222"/>
      <c r="H421" s="222"/>
      <c r="I421" s="221"/>
      <c r="J421" s="222"/>
      <c r="K421" s="221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22"/>
      <c r="Z421" s="222"/>
      <c r="AA421" s="222"/>
      <c r="AB421" s="222"/>
    </row>
    <row r="422" spans="1:28">
      <c r="A422" s="225"/>
      <c r="B422" s="222"/>
      <c r="C422" s="222"/>
      <c r="D422" s="222"/>
      <c r="E422" s="222"/>
      <c r="F422" s="222"/>
      <c r="G422" s="222"/>
      <c r="H422" s="222"/>
      <c r="I422" s="221"/>
      <c r="J422" s="222"/>
      <c r="K422" s="221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22"/>
      <c r="Z422" s="222"/>
      <c r="AA422" s="222"/>
      <c r="AB422" s="222"/>
    </row>
    <row r="423" spans="1:28">
      <c r="A423" s="225"/>
      <c r="B423" s="222"/>
      <c r="C423" s="222"/>
      <c r="D423" s="222"/>
      <c r="E423" s="222"/>
      <c r="F423" s="222"/>
      <c r="G423" s="222"/>
      <c r="H423" s="222"/>
      <c r="I423" s="221"/>
      <c r="J423" s="222"/>
      <c r="K423" s="221"/>
      <c r="L423" s="222"/>
      <c r="M423" s="222"/>
      <c r="N423" s="222"/>
      <c r="O423" s="222"/>
      <c r="P423" s="222"/>
      <c r="Q423" s="222"/>
      <c r="R423" s="222"/>
      <c r="S423" s="222"/>
      <c r="T423" s="222"/>
      <c r="U423" s="222"/>
      <c r="V423" s="222"/>
      <c r="W423" s="222"/>
      <c r="X423" s="222"/>
      <c r="Y423" s="222"/>
      <c r="Z423" s="222"/>
      <c r="AA423" s="222"/>
      <c r="AB423" s="222"/>
    </row>
    <row r="424" spans="1:28">
      <c r="A424" s="225"/>
      <c r="B424" s="222"/>
      <c r="C424" s="222"/>
      <c r="D424" s="222"/>
      <c r="E424" s="222"/>
      <c r="F424" s="222"/>
      <c r="G424" s="222"/>
      <c r="H424" s="222"/>
      <c r="I424" s="221"/>
      <c r="J424" s="222"/>
      <c r="K424" s="221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22"/>
      <c r="Z424" s="222"/>
      <c r="AA424" s="222"/>
      <c r="AB424" s="222"/>
    </row>
    <row r="425" spans="1:28">
      <c r="A425" s="225"/>
      <c r="B425" s="222"/>
      <c r="C425" s="222"/>
      <c r="D425" s="222"/>
      <c r="E425" s="222"/>
      <c r="F425" s="222"/>
      <c r="G425" s="222"/>
      <c r="H425" s="222"/>
      <c r="I425" s="221"/>
      <c r="J425" s="222"/>
      <c r="K425" s="221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22"/>
      <c r="Z425" s="222"/>
      <c r="AA425" s="222"/>
      <c r="AB425" s="222"/>
    </row>
    <row r="426" spans="1:28">
      <c r="A426" s="225"/>
      <c r="B426" s="222"/>
      <c r="C426" s="222"/>
      <c r="D426" s="222"/>
      <c r="E426" s="222"/>
      <c r="F426" s="222"/>
      <c r="G426" s="222"/>
      <c r="H426" s="222"/>
      <c r="I426" s="221"/>
      <c r="J426" s="222"/>
      <c r="K426" s="221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22"/>
      <c r="Z426" s="222"/>
      <c r="AA426" s="222"/>
      <c r="AB426" s="222"/>
    </row>
    <row r="427" spans="1:28">
      <c r="A427" s="225"/>
      <c r="B427" s="222"/>
      <c r="C427" s="222"/>
      <c r="D427" s="222"/>
      <c r="E427" s="222"/>
      <c r="F427" s="222"/>
      <c r="G427" s="222"/>
      <c r="H427" s="222"/>
      <c r="I427" s="221"/>
      <c r="J427" s="222"/>
      <c r="K427" s="221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22"/>
      <c r="Z427" s="222"/>
      <c r="AA427" s="222"/>
      <c r="AB427" s="222"/>
    </row>
    <row r="428" spans="1:28">
      <c r="A428" s="225"/>
      <c r="B428" s="222"/>
      <c r="C428" s="222"/>
      <c r="D428" s="222"/>
      <c r="E428" s="222"/>
      <c r="F428" s="222"/>
      <c r="G428" s="222"/>
      <c r="H428" s="222"/>
      <c r="I428" s="221"/>
      <c r="J428" s="222"/>
      <c r="K428" s="221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22"/>
      <c r="Z428" s="222"/>
      <c r="AA428" s="222"/>
      <c r="AB428" s="222"/>
    </row>
    <row r="429" spans="1:28">
      <c r="A429" s="225"/>
      <c r="B429" s="222"/>
      <c r="C429" s="222"/>
      <c r="D429" s="222"/>
      <c r="E429" s="222"/>
      <c r="F429" s="222"/>
      <c r="G429" s="222"/>
      <c r="H429" s="222"/>
      <c r="I429" s="221"/>
      <c r="J429" s="222"/>
      <c r="K429" s="221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22"/>
      <c r="Z429" s="222"/>
      <c r="AA429" s="222"/>
      <c r="AB429" s="222"/>
    </row>
    <row r="430" spans="1:28">
      <c r="A430" s="225"/>
      <c r="B430" s="222"/>
      <c r="C430" s="222"/>
      <c r="D430" s="222"/>
      <c r="E430" s="222"/>
      <c r="F430" s="222"/>
      <c r="G430" s="222"/>
      <c r="H430" s="222"/>
      <c r="I430" s="221"/>
      <c r="J430" s="222"/>
      <c r="K430" s="221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22"/>
      <c r="Z430" s="222"/>
      <c r="AA430" s="222"/>
      <c r="AB430" s="222"/>
    </row>
    <row r="431" spans="1:28">
      <c r="A431" s="225"/>
      <c r="B431" s="222"/>
      <c r="C431" s="222"/>
      <c r="D431" s="222"/>
      <c r="E431" s="222"/>
      <c r="F431" s="222"/>
      <c r="G431" s="222"/>
      <c r="H431" s="222"/>
      <c r="I431" s="221"/>
      <c r="J431" s="222"/>
      <c r="K431" s="221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22"/>
      <c r="Z431" s="222"/>
      <c r="AA431" s="222"/>
      <c r="AB431" s="222"/>
    </row>
    <row r="432" spans="1:28">
      <c r="A432" s="225"/>
      <c r="B432" s="222"/>
      <c r="C432" s="222"/>
      <c r="D432" s="222"/>
      <c r="E432" s="222"/>
      <c r="F432" s="222"/>
      <c r="G432" s="222"/>
      <c r="H432" s="222"/>
      <c r="I432" s="221"/>
      <c r="J432" s="222"/>
      <c r="K432" s="221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22"/>
      <c r="Z432" s="222"/>
      <c r="AA432" s="222"/>
      <c r="AB432" s="222"/>
    </row>
    <row r="433" spans="1:28">
      <c r="A433" s="225"/>
      <c r="B433" s="222"/>
      <c r="C433" s="222"/>
      <c r="D433" s="222"/>
      <c r="E433" s="222"/>
      <c r="F433" s="222"/>
      <c r="G433" s="222"/>
      <c r="H433" s="222"/>
      <c r="I433" s="221"/>
      <c r="J433" s="222"/>
      <c r="K433" s="221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22"/>
      <c r="Z433" s="222"/>
      <c r="AA433" s="222"/>
      <c r="AB433" s="222"/>
    </row>
    <row r="434" spans="1:28">
      <c r="A434" s="225"/>
      <c r="B434" s="222"/>
      <c r="C434" s="222"/>
      <c r="D434" s="222"/>
      <c r="E434" s="222"/>
      <c r="F434" s="222"/>
      <c r="G434" s="222"/>
      <c r="H434" s="222"/>
      <c r="I434" s="221"/>
      <c r="J434" s="222"/>
      <c r="K434" s="221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22"/>
      <c r="Z434" s="222"/>
      <c r="AA434" s="222"/>
      <c r="AB434" s="222"/>
    </row>
    <row r="435" spans="1:28">
      <c r="A435" s="225"/>
      <c r="B435" s="222"/>
      <c r="C435" s="222"/>
      <c r="D435" s="222"/>
      <c r="E435" s="222"/>
      <c r="F435" s="222"/>
      <c r="G435" s="222"/>
      <c r="H435" s="222"/>
      <c r="I435" s="221"/>
      <c r="J435" s="222"/>
      <c r="K435" s="221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22"/>
      <c r="Z435" s="222"/>
      <c r="AA435" s="222"/>
      <c r="AB435" s="222"/>
    </row>
    <row r="436" spans="1:28">
      <c r="A436" s="225"/>
      <c r="B436" s="222"/>
      <c r="C436" s="222"/>
      <c r="D436" s="222"/>
      <c r="E436" s="222"/>
      <c r="F436" s="222"/>
      <c r="G436" s="222"/>
      <c r="H436" s="222"/>
      <c r="I436" s="221"/>
      <c r="J436" s="222"/>
      <c r="K436" s="221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22"/>
      <c r="Z436" s="222"/>
      <c r="AA436" s="222"/>
      <c r="AB436" s="222"/>
    </row>
    <row r="437" spans="1:28">
      <c r="A437" s="225"/>
      <c r="B437" s="222"/>
      <c r="C437" s="222"/>
      <c r="D437" s="222"/>
      <c r="E437" s="222"/>
      <c r="F437" s="222"/>
      <c r="G437" s="222"/>
      <c r="H437" s="222"/>
      <c r="I437" s="221"/>
      <c r="J437" s="222"/>
      <c r="K437" s="221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22"/>
      <c r="Z437" s="222"/>
      <c r="AA437" s="222"/>
      <c r="AB437" s="222"/>
    </row>
    <row r="438" spans="1:28">
      <c r="A438" s="225"/>
      <c r="B438" s="222"/>
      <c r="C438" s="222"/>
      <c r="D438" s="222"/>
      <c r="E438" s="222"/>
      <c r="F438" s="222"/>
      <c r="G438" s="222"/>
      <c r="H438" s="222"/>
      <c r="I438" s="221"/>
      <c r="J438" s="222"/>
      <c r="K438" s="221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22"/>
      <c r="Z438" s="222"/>
      <c r="AA438" s="222"/>
      <c r="AB438" s="222"/>
    </row>
    <row r="439" spans="1:28">
      <c r="A439" s="225"/>
      <c r="B439" s="222"/>
      <c r="C439" s="222"/>
      <c r="D439" s="222"/>
      <c r="E439" s="222"/>
      <c r="F439" s="222"/>
      <c r="G439" s="222"/>
      <c r="H439" s="222"/>
      <c r="I439" s="221"/>
      <c r="J439" s="222"/>
      <c r="K439" s="221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22"/>
      <c r="Z439" s="222"/>
      <c r="AA439" s="222"/>
      <c r="AB439" s="222"/>
    </row>
    <row r="440" spans="1:28">
      <c r="A440" s="225"/>
      <c r="B440" s="222"/>
      <c r="C440" s="222"/>
      <c r="D440" s="222"/>
      <c r="E440" s="222"/>
      <c r="F440" s="222"/>
      <c r="G440" s="222"/>
      <c r="H440" s="222"/>
      <c r="I440" s="221"/>
      <c r="J440" s="222"/>
      <c r="K440" s="221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22"/>
      <c r="Z440" s="222"/>
      <c r="AA440" s="222"/>
      <c r="AB440" s="222"/>
    </row>
    <row r="441" spans="1:28">
      <c r="A441" s="225"/>
      <c r="B441" s="222"/>
      <c r="C441" s="222"/>
      <c r="D441" s="222"/>
      <c r="E441" s="222"/>
      <c r="F441" s="222"/>
      <c r="G441" s="222"/>
      <c r="H441" s="222"/>
      <c r="I441" s="221"/>
      <c r="J441" s="222"/>
      <c r="K441" s="221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22"/>
      <c r="Z441" s="222"/>
      <c r="AA441" s="222"/>
      <c r="AB441" s="222"/>
    </row>
    <row r="442" spans="1:28">
      <c r="A442" s="225"/>
      <c r="B442" s="222"/>
      <c r="C442" s="222"/>
      <c r="D442" s="222"/>
      <c r="E442" s="222"/>
      <c r="F442" s="222"/>
      <c r="G442" s="222"/>
      <c r="H442" s="222"/>
      <c r="I442" s="221"/>
      <c r="J442" s="222"/>
      <c r="K442" s="221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22"/>
      <c r="Z442" s="222"/>
      <c r="AA442" s="222"/>
      <c r="AB442" s="222"/>
    </row>
    <row r="443" spans="1:28">
      <c r="A443" s="225"/>
      <c r="B443" s="222"/>
      <c r="C443" s="222"/>
      <c r="D443" s="222"/>
      <c r="E443" s="222"/>
      <c r="F443" s="222"/>
      <c r="G443" s="222"/>
      <c r="H443" s="222"/>
      <c r="I443" s="221"/>
      <c r="J443" s="222"/>
      <c r="K443" s="221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22"/>
      <c r="Z443" s="222"/>
      <c r="AA443" s="222"/>
      <c r="AB443" s="222"/>
    </row>
    <row r="444" spans="1:28">
      <c r="A444" s="225"/>
      <c r="B444" s="222"/>
      <c r="C444" s="222"/>
      <c r="D444" s="222"/>
      <c r="E444" s="222"/>
      <c r="F444" s="222"/>
      <c r="G444" s="222"/>
      <c r="H444" s="222"/>
      <c r="I444" s="221"/>
      <c r="J444" s="222"/>
      <c r="K444" s="221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22"/>
      <c r="Z444" s="222"/>
      <c r="AA444" s="222"/>
      <c r="AB444" s="222"/>
    </row>
    <row r="445" spans="1:28">
      <c r="A445" s="225"/>
      <c r="B445" s="222"/>
      <c r="C445" s="222"/>
      <c r="D445" s="222"/>
      <c r="E445" s="222"/>
      <c r="F445" s="222"/>
      <c r="G445" s="222"/>
      <c r="H445" s="222"/>
      <c r="I445" s="221"/>
      <c r="J445" s="222"/>
      <c r="K445" s="221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22"/>
      <c r="Z445" s="222"/>
      <c r="AA445" s="222"/>
      <c r="AB445" s="222"/>
    </row>
    <row r="446" spans="1:28">
      <c r="A446" s="225"/>
      <c r="B446" s="222"/>
      <c r="C446" s="222"/>
      <c r="D446" s="222"/>
      <c r="E446" s="222"/>
      <c r="F446" s="222"/>
      <c r="G446" s="222"/>
      <c r="H446" s="222"/>
      <c r="I446" s="221"/>
      <c r="J446" s="222"/>
      <c r="K446" s="221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22"/>
      <c r="Z446" s="222"/>
      <c r="AA446" s="222"/>
      <c r="AB446" s="222"/>
    </row>
    <row r="447" spans="1:28">
      <c r="A447" s="225"/>
      <c r="B447" s="222"/>
      <c r="C447" s="222"/>
      <c r="D447" s="222"/>
      <c r="E447" s="222"/>
      <c r="F447" s="222"/>
      <c r="G447" s="222"/>
      <c r="H447" s="222"/>
      <c r="I447" s="221"/>
      <c r="J447" s="222"/>
      <c r="K447" s="221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22"/>
      <c r="Z447" s="222"/>
      <c r="AA447" s="222"/>
      <c r="AB447" s="222"/>
    </row>
    <row r="448" spans="1:28">
      <c r="A448" s="225"/>
      <c r="B448" s="222"/>
      <c r="C448" s="222"/>
      <c r="D448" s="222"/>
      <c r="E448" s="222"/>
      <c r="F448" s="222"/>
      <c r="G448" s="222"/>
      <c r="H448" s="222"/>
      <c r="I448" s="221"/>
      <c r="J448" s="222"/>
      <c r="K448" s="221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22"/>
      <c r="Z448" s="222"/>
      <c r="AA448" s="222"/>
      <c r="AB448" s="222"/>
    </row>
    <row r="449" spans="1:28">
      <c r="A449" s="225"/>
      <c r="B449" s="222"/>
      <c r="C449" s="222"/>
      <c r="D449" s="222"/>
      <c r="E449" s="222"/>
      <c r="F449" s="222"/>
      <c r="G449" s="222"/>
      <c r="H449" s="222"/>
      <c r="I449" s="221"/>
      <c r="J449" s="222"/>
      <c r="K449" s="221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22"/>
      <c r="Z449" s="222"/>
      <c r="AA449" s="222"/>
      <c r="AB449" s="222"/>
    </row>
    <row r="450" spans="1:28">
      <c r="A450" s="225"/>
      <c r="B450" s="222"/>
      <c r="C450" s="222"/>
      <c r="D450" s="222"/>
      <c r="E450" s="222"/>
      <c r="F450" s="222"/>
      <c r="G450" s="222"/>
      <c r="H450" s="222"/>
      <c r="I450" s="221"/>
      <c r="J450" s="222"/>
      <c r="K450" s="221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22"/>
      <c r="Z450" s="222"/>
      <c r="AA450" s="222"/>
      <c r="AB450" s="222"/>
    </row>
    <row r="451" spans="1:28">
      <c r="A451" s="225"/>
      <c r="B451" s="222"/>
      <c r="C451" s="222"/>
      <c r="D451" s="222"/>
      <c r="E451" s="222"/>
      <c r="F451" s="222"/>
      <c r="G451" s="222"/>
      <c r="H451" s="222"/>
      <c r="I451" s="221"/>
      <c r="J451" s="222"/>
      <c r="K451" s="221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22"/>
      <c r="Z451" s="222"/>
      <c r="AA451" s="222"/>
      <c r="AB451" s="222"/>
    </row>
    <row r="452" spans="1:28">
      <c r="A452" s="225"/>
      <c r="B452" s="222"/>
      <c r="C452" s="222"/>
      <c r="D452" s="222"/>
      <c r="E452" s="222"/>
      <c r="F452" s="222"/>
      <c r="G452" s="222"/>
      <c r="H452" s="222"/>
      <c r="I452" s="221"/>
      <c r="J452" s="222"/>
      <c r="K452" s="221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22"/>
      <c r="Z452" s="222"/>
      <c r="AA452" s="222"/>
      <c r="AB452" s="222"/>
    </row>
    <row r="453" spans="1:28">
      <c r="A453" s="225"/>
      <c r="B453" s="222"/>
      <c r="C453" s="222"/>
      <c r="D453" s="222"/>
      <c r="E453" s="222"/>
      <c r="F453" s="222"/>
      <c r="G453" s="222"/>
      <c r="H453" s="222"/>
      <c r="I453" s="221"/>
      <c r="J453" s="222"/>
      <c r="K453" s="221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22"/>
      <c r="Z453" s="222"/>
      <c r="AA453" s="222"/>
      <c r="AB453" s="222"/>
    </row>
    <row r="454" spans="1:28">
      <c r="A454" s="225"/>
      <c r="B454" s="222"/>
      <c r="C454" s="222"/>
      <c r="D454" s="222"/>
      <c r="E454" s="222"/>
      <c r="F454" s="222"/>
      <c r="G454" s="222"/>
      <c r="H454" s="222"/>
      <c r="I454" s="221"/>
      <c r="J454" s="222"/>
      <c r="K454" s="221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22"/>
      <c r="Z454" s="222"/>
      <c r="AA454" s="222"/>
      <c r="AB454" s="222"/>
    </row>
    <row r="455" spans="1:28">
      <c r="A455" s="225"/>
      <c r="B455" s="222"/>
      <c r="C455" s="222"/>
      <c r="D455" s="222"/>
      <c r="E455" s="222"/>
      <c r="F455" s="222"/>
      <c r="G455" s="222"/>
      <c r="H455" s="222"/>
      <c r="I455" s="221"/>
      <c r="J455" s="222"/>
      <c r="K455" s="221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22"/>
      <c r="Z455" s="222"/>
      <c r="AA455" s="222"/>
      <c r="AB455" s="222"/>
    </row>
    <row r="456" spans="1:28">
      <c r="A456" s="225"/>
      <c r="B456" s="222"/>
      <c r="C456" s="222"/>
      <c r="D456" s="222"/>
      <c r="E456" s="222"/>
      <c r="F456" s="222"/>
      <c r="G456" s="222"/>
      <c r="H456" s="222"/>
      <c r="I456" s="221"/>
      <c r="J456" s="222"/>
      <c r="K456" s="221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22"/>
      <c r="Z456" s="222"/>
      <c r="AA456" s="222"/>
      <c r="AB456" s="222"/>
    </row>
    <row r="457" spans="1:28">
      <c r="A457" s="225"/>
      <c r="B457" s="222"/>
      <c r="C457" s="222"/>
      <c r="D457" s="222"/>
      <c r="E457" s="222"/>
      <c r="F457" s="222"/>
      <c r="G457" s="222"/>
      <c r="H457" s="222"/>
      <c r="I457" s="221"/>
      <c r="J457" s="222"/>
      <c r="K457" s="221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22"/>
      <c r="Z457" s="222"/>
      <c r="AA457" s="222"/>
      <c r="AB457" s="222"/>
    </row>
    <row r="458" spans="1:28">
      <c r="A458" s="225"/>
      <c r="B458" s="222"/>
      <c r="C458" s="222"/>
      <c r="D458" s="222"/>
      <c r="E458" s="222"/>
      <c r="F458" s="222"/>
      <c r="G458" s="222"/>
      <c r="H458" s="222"/>
      <c r="I458" s="221"/>
      <c r="J458" s="222"/>
      <c r="K458" s="221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22"/>
      <c r="Z458" s="222"/>
      <c r="AA458" s="222"/>
      <c r="AB458" s="222"/>
    </row>
    <row r="459" spans="1:28">
      <c r="A459" s="225"/>
      <c r="B459" s="222"/>
      <c r="C459" s="222"/>
      <c r="D459" s="222"/>
      <c r="E459" s="222"/>
      <c r="F459" s="222"/>
      <c r="G459" s="222"/>
      <c r="H459" s="222"/>
      <c r="I459" s="221"/>
      <c r="J459" s="222"/>
      <c r="K459" s="221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22"/>
      <c r="Z459" s="222"/>
      <c r="AA459" s="222"/>
      <c r="AB459" s="222"/>
    </row>
    <row r="460" spans="1:28">
      <c r="A460" s="225"/>
      <c r="B460" s="222"/>
      <c r="C460" s="222"/>
      <c r="D460" s="222"/>
      <c r="E460" s="222"/>
      <c r="F460" s="222"/>
      <c r="G460" s="222"/>
      <c r="H460" s="222"/>
      <c r="I460" s="221"/>
      <c r="J460" s="222"/>
      <c r="K460" s="221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22"/>
      <c r="Z460" s="222"/>
      <c r="AA460" s="222"/>
      <c r="AB460" s="222"/>
    </row>
    <row r="461" spans="1:28">
      <c r="A461" s="225"/>
      <c r="B461" s="222"/>
      <c r="C461" s="222"/>
      <c r="D461" s="222"/>
      <c r="E461" s="222"/>
      <c r="F461" s="222"/>
      <c r="G461" s="222"/>
      <c r="H461" s="222"/>
      <c r="I461" s="221"/>
      <c r="J461" s="222"/>
      <c r="K461" s="221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22"/>
      <c r="Z461" s="222"/>
      <c r="AA461" s="222"/>
      <c r="AB461" s="222"/>
    </row>
    <row r="462" spans="1:28">
      <c r="A462" s="225"/>
      <c r="B462" s="222"/>
      <c r="C462" s="222"/>
      <c r="D462" s="222"/>
      <c r="E462" s="222"/>
      <c r="F462" s="222"/>
      <c r="G462" s="222"/>
      <c r="H462" s="222"/>
      <c r="I462" s="221"/>
      <c r="J462" s="222"/>
      <c r="K462" s="221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22"/>
      <c r="Z462" s="222"/>
      <c r="AA462" s="222"/>
      <c r="AB462" s="222"/>
    </row>
    <row r="463" spans="1:28">
      <c r="A463" s="225"/>
      <c r="B463" s="222"/>
      <c r="C463" s="222"/>
      <c r="D463" s="222"/>
      <c r="E463" s="222"/>
      <c r="F463" s="222"/>
      <c r="G463" s="222"/>
      <c r="H463" s="222"/>
      <c r="I463" s="221"/>
      <c r="J463" s="222"/>
      <c r="K463" s="221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22"/>
      <c r="Z463" s="222"/>
      <c r="AA463" s="222"/>
      <c r="AB463" s="222"/>
    </row>
    <row r="464" spans="1:28">
      <c r="A464" s="225"/>
      <c r="B464" s="222"/>
      <c r="C464" s="222"/>
      <c r="D464" s="222"/>
      <c r="E464" s="222"/>
      <c r="F464" s="222"/>
      <c r="G464" s="222"/>
      <c r="H464" s="222"/>
      <c r="I464" s="221"/>
      <c r="J464" s="222"/>
      <c r="K464" s="221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22"/>
      <c r="Z464" s="222"/>
      <c r="AA464" s="222"/>
      <c r="AB464" s="222"/>
    </row>
    <row r="465" spans="1:28">
      <c r="A465" s="225"/>
      <c r="B465" s="222"/>
      <c r="C465" s="222"/>
      <c r="D465" s="222"/>
      <c r="E465" s="222"/>
      <c r="F465" s="222"/>
      <c r="G465" s="222"/>
      <c r="H465" s="222"/>
      <c r="I465" s="221"/>
      <c r="J465" s="222"/>
      <c r="K465" s="221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22"/>
      <c r="Z465" s="222"/>
      <c r="AA465" s="222"/>
      <c r="AB465" s="222"/>
    </row>
    <row r="466" spans="1:28">
      <c r="A466" s="225"/>
      <c r="B466" s="222"/>
      <c r="C466" s="222"/>
      <c r="D466" s="222"/>
      <c r="E466" s="222"/>
      <c r="F466" s="222"/>
      <c r="G466" s="222"/>
      <c r="H466" s="222"/>
      <c r="I466" s="221"/>
      <c r="J466" s="222"/>
      <c r="K466" s="221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22"/>
      <c r="Z466" s="222"/>
      <c r="AA466" s="222"/>
      <c r="AB466" s="222"/>
    </row>
    <row r="467" spans="1:28">
      <c r="A467" s="225"/>
      <c r="B467" s="222"/>
      <c r="C467" s="222"/>
      <c r="D467" s="222"/>
      <c r="E467" s="222"/>
      <c r="F467" s="222"/>
      <c r="G467" s="222"/>
      <c r="H467" s="222"/>
      <c r="I467" s="221"/>
      <c r="J467" s="222"/>
      <c r="K467" s="221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22"/>
      <c r="Z467" s="222"/>
      <c r="AA467" s="222"/>
      <c r="AB467" s="222"/>
    </row>
    <row r="468" spans="1:28">
      <c r="A468" s="225"/>
      <c r="B468" s="222"/>
      <c r="C468" s="222"/>
      <c r="D468" s="222"/>
      <c r="E468" s="222"/>
      <c r="F468" s="222"/>
      <c r="G468" s="222"/>
      <c r="H468" s="222"/>
      <c r="I468" s="221"/>
      <c r="J468" s="222"/>
      <c r="K468" s="221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22"/>
      <c r="Z468" s="222"/>
      <c r="AA468" s="222"/>
      <c r="AB468" s="222"/>
    </row>
    <row r="469" spans="1:28">
      <c r="A469" s="225"/>
      <c r="B469" s="222"/>
      <c r="C469" s="222"/>
      <c r="D469" s="222"/>
      <c r="E469" s="222"/>
      <c r="F469" s="222"/>
      <c r="G469" s="222"/>
      <c r="H469" s="222"/>
      <c r="I469" s="221"/>
      <c r="J469" s="222"/>
      <c r="K469" s="221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22"/>
      <c r="Z469" s="222"/>
      <c r="AA469" s="222"/>
      <c r="AB469" s="222"/>
    </row>
    <row r="470" spans="1:28">
      <c r="A470" s="225"/>
      <c r="B470" s="222"/>
      <c r="C470" s="222"/>
      <c r="D470" s="222"/>
      <c r="E470" s="222"/>
      <c r="F470" s="222"/>
      <c r="G470" s="222"/>
      <c r="H470" s="222"/>
      <c r="I470" s="221"/>
      <c r="J470" s="222"/>
      <c r="K470" s="221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22"/>
      <c r="Z470" s="222"/>
      <c r="AA470" s="222"/>
      <c r="AB470" s="222"/>
    </row>
    <row r="471" spans="1:28">
      <c r="A471" s="225"/>
      <c r="B471" s="222"/>
      <c r="C471" s="222"/>
      <c r="D471" s="222"/>
      <c r="E471" s="222"/>
      <c r="F471" s="222"/>
      <c r="G471" s="222"/>
      <c r="H471" s="222"/>
      <c r="I471" s="221"/>
      <c r="J471" s="222"/>
      <c r="K471" s="221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22"/>
      <c r="Z471" s="222"/>
      <c r="AA471" s="222"/>
      <c r="AB471" s="222"/>
    </row>
    <row r="472" spans="1:28">
      <c r="A472" s="225"/>
      <c r="B472" s="222"/>
      <c r="C472" s="222"/>
      <c r="D472" s="222"/>
      <c r="E472" s="222"/>
      <c r="F472" s="222"/>
      <c r="G472" s="222"/>
      <c r="H472" s="222"/>
      <c r="I472" s="221"/>
      <c r="J472" s="222"/>
      <c r="K472" s="221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22"/>
      <c r="Z472" s="222"/>
      <c r="AA472" s="222"/>
      <c r="AB472" s="222"/>
    </row>
    <row r="473" spans="1:28">
      <c r="A473" s="225"/>
      <c r="B473" s="222"/>
      <c r="C473" s="222"/>
      <c r="D473" s="222"/>
      <c r="E473" s="222"/>
      <c r="F473" s="222"/>
      <c r="G473" s="222"/>
      <c r="H473" s="222"/>
      <c r="I473" s="221"/>
      <c r="J473" s="222"/>
      <c r="K473" s="221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22"/>
      <c r="Z473" s="222"/>
      <c r="AA473" s="222"/>
      <c r="AB473" s="222"/>
    </row>
    <row r="474" spans="1:28">
      <c r="A474" s="225"/>
      <c r="B474" s="222"/>
      <c r="C474" s="222"/>
      <c r="D474" s="222"/>
      <c r="E474" s="222"/>
      <c r="F474" s="222"/>
      <c r="G474" s="222"/>
      <c r="H474" s="222"/>
      <c r="I474" s="221"/>
      <c r="J474" s="222"/>
      <c r="K474" s="221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22"/>
      <c r="Z474" s="222"/>
      <c r="AA474" s="222"/>
      <c r="AB474" s="222"/>
    </row>
    <row r="475" spans="1:28">
      <c r="A475" s="225"/>
      <c r="B475" s="222"/>
      <c r="C475" s="222"/>
      <c r="D475" s="222"/>
      <c r="E475" s="222"/>
      <c r="F475" s="222"/>
      <c r="G475" s="222"/>
      <c r="H475" s="222"/>
      <c r="I475" s="221"/>
      <c r="J475" s="222"/>
      <c r="K475" s="221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22"/>
      <c r="Z475" s="222"/>
      <c r="AA475" s="222"/>
      <c r="AB475" s="222"/>
    </row>
    <row r="476" spans="1:28">
      <c r="A476" s="225"/>
      <c r="B476" s="222"/>
      <c r="C476" s="222"/>
      <c r="D476" s="222"/>
      <c r="E476" s="222"/>
      <c r="F476" s="222"/>
      <c r="G476" s="222"/>
      <c r="H476" s="222"/>
      <c r="I476" s="221"/>
      <c r="J476" s="222"/>
      <c r="K476" s="221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22"/>
      <c r="Z476" s="222"/>
      <c r="AA476" s="222"/>
      <c r="AB476" s="222"/>
    </row>
    <row r="477" spans="1:28">
      <c r="A477" s="225"/>
      <c r="B477" s="222"/>
      <c r="C477" s="222"/>
      <c r="D477" s="222"/>
      <c r="E477" s="222"/>
      <c r="F477" s="222"/>
      <c r="G477" s="222"/>
      <c r="H477" s="222"/>
      <c r="I477" s="221"/>
      <c r="J477" s="222"/>
      <c r="K477" s="221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22"/>
      <c r="Z477" s="222"/>
      <c r="AA477" s="222"/>
      <c r="AB477" s="222"/>
    </row>
    <row r="478" spans="1:28">
      <c r="A478" s="225"/>
      <c r="B478" s="222"/>
      <c r="C478" s="222"/>
      <c r="D478" s="222"/>
      <c r="E478" s="222"/>
      <c r="F478" s="222"/>
      <c r="G478" s="222"/>
      <c r="H478" s="222"/>
      <c r="I478" s="221"/>
      <c r="J478" s="222"/>
      <c r="K478" s="221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22"/>
      <c r="Z478" s="222"/>
      <c r="AA478" s="222"/>
      <c r="AB478" s="222"/>
    </row>
    <row r="479" spans="1:28">
      <c r="A479" s="225"/>
      <c r="B479" s="222"/>
      <c r="C479" s="222"/>
      <c r="D479" s="222"/>
      <c r="E479" s="222"/>
      <c r="F479" s="222"/>
      <c r="G479" s="222"/>
      <c r="H479" s="222"/>
      <c r="I479" s="221"/>
      <c r="J479" s="222"/>
      <c r="K479" s="221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22"/>
      <c r="Z479" s="222"/>
      <c r="AA479" s="222"/>
      <c r="AB479" s="222"/>
    </row>
    <row r="480" spans="1:28">
      <c r="A480" s="225"/>
      <c r="B480" s="222"/>
      <c r="C480" s="222"/>
      <c r="D480" s="222"/>
      <c r="E480" s="222"/>
      <c r="F480" s="222"/>
      <c r="G480" s="222"/>
      <c r="H480" s="222"/>
      <c r="I480" s="221"/>
      <c r="J480" s="222"/>
      <c r="K480" s="221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22"/>
      <c r="Z480" s="222"/>
      <c r="AA480" s="222"/>
      <c r="AB480" s="222"/>
    </row>
    <row r="481" spans="1:28">
      <c r="A481" s="225"/>
      <c r="B481" s="222"/>
      <c r="C481" s="222"/>
      <c r="D481" s="222"/>
      <c r="E481" s="222"/>
      <c r="F481" s="222"/>
      <c r="G481" s="222"/>
      <c r="H481" s="222"/>
      <c r="I481" s="221"/>
      <c r="J481" s="222"/>
      <c r="K481" s="221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22"/>
      <c r="Z481" s="222"/>
      <c r="AA481" s="222"/>
      <c r="AB481" s="222"/>
    </row>
    <row r="482" spans="1:28">
      <c r="A482" s="225"/>
      <c r="B482" s="222"/>
      <c r="C482" s="222"/>
      <c r="D482" s="222"/>
      <c r="E482" s="222"/>
      <c r="F482" s="222"/>
      <c r="G482" s="222"/>
      <c r="H482" s="222"/>
      <c r="I482" s="221"/>
      <c r="J482" s="222"/>
      <c r="K482" s="221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22"/>
      <c r="Z482" s="222"/>
      <c r="AA482" s="222"/>
      <c r="AB482" s="222"/>
    </row>
    <row r="483" spans="1:28">
      <c r="A483" s="225"/>
      <c r="B483" s="222"/>
      <c r="C483" s="222"/>
      <c r="D483" s="222"/>
      <c r="E483" s="222"/>
      <c r="F483" s="222"/>
      <c r="G483" s="222"/>
      <c r="H483" s="222"/>
      <c r="I483" s="221"/>
      <c r="J483" s="222"/>
      <c r="K483" s="221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22"/>
      <c r="Z483" s="222"/>
      <c r="AA483" s="222"/>
      <c r="AB483" s="222"/>
    </row>
    <row r="484" spans="1:28">
      <c r="A484" s="225"/>
      <c r="B484" s="222"/>
      <c r="C484" s="222"/>
      <c r="D484" s="222"/>
      <c r="E484" s="222"/>
      <c r="F484" s="222"/>
      <c r="G484" s="222"/>
      <c r="H484" s="222"/>
      <c r="I484" s="221"/>
      <c r="J484" s="222"/>
      <c r="K484" s="221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22"/>
      <c r="Z484" s="222"/>
      <c r="AA484" s="222"/>
      <c r="AB484" s="222"/>
    </row>
    <row r="485" spans="1:28">
      <c r="A485" s="225"/>
      <c r="B485" s="222"/>
      <c r="C485" s="222"/>
      <c r="D485" s="222"/>
      <c r="E485" s="222"/>
      <c r="F485" s="222"/>
      <c r="G485" s="222"/>
      <c r="H485" s="222"/>
      <c r="I485" s="221"/>
      <c r="J485" s="222"/>
      <c r="K485" s="221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22"/>
      <c r="Z485" s="222"/>
      <c r="AA485" s="222"/>
      <c r="AB485" s="222"/>
    </row>
    <row r="486" spans="1:28">
      <c r="A486" s="225"/>
      <c r="B486" s="222"/>
      <c r="C486" s="222"/>
      <c r="D486" s="222"/>
      <c r="E486" s="222"/>
      <c r="F486" s="222"/>
      <c r="G486" s="222"/>
      <c r="H486" s="222"/>
      <c r="I486" s="221"/>
      <c r="J486" s="222"/>
      <c r="K486" s="221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22"/>
      <c r="Z486" s="222"/>
      <c r="AA486" s="222"/>
      <c r="AB486" s="222"/>
    </row>
    <row r="487" spans="1:28">
      <c r="A487" s="225"/>
      <c r="B487" s="222"/>
      <c r="C487" s="222"/>
      <c r="D487" s="222"/>
      <c r="E487" s="222"/>
      <c r="F487" s="222"/>
      <c r="G487" s="222"/>
      <c r="H487" s="222"/>
      <c r="I487" s="221"/>
      <c r="J487" s="222"/>
      <c r="K487" s="221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22"/>
      <c r="Z487" s="222"/>
      <c r="AA487" s="222"/>
      <c r="AB487" s="222"/>
    </row>
    <row r="488" spans="1:28">
      <c r="A488" s="225"/>
      <c r="B488" s="222"/>
      <c r="C488" s="222"/>
      <c r="D488" s="222"/>
      <c r="E488" s="222"/>
      <c r="F488" s="222"/>
      <c r="G488" s="222"/>
      <c r="H488" s="222"/>
      <c r="I488" s="221"/>
      <c r="J488" s="222"/>
      <c r="K488" s="221"/>
      <c r="L488" s="222"/>
      <c r="M488" s="222"/>
      <c r="N488" s="222"/>
      <c r="O488" s="222"/>
      <c r="P488" s="222"/>
      <c r="Q488" s="222"/>
      <c r="R488" s="222"/>
      <c r="S488" s="222"/>
      <c r="T488" s="222"/>
      <c r="U488" s="222"/>
      <c r="V488" s="222"/>
      <c r="W488" s="222"/>
      <c r="X488" s="222"/>
      <c r="Y488" s="222"/>
      <c r="Z488" s="222"/>
      <c r="AA488" s="222"/>
      <c r="AB488" s="222"/>
    </row>
    <row r="489" spans="1:28">
      <c r="A489" s="225"/>
      <c r="B489" s="222"/>
      <c r="C489" s="222"/>
      <c r="D489" s="222"/>
      <c r="E489" s="222"/>
      <c r="F489" s="222"/>
      <c r="G489" s="222"/>
      <c r="H489" s="222"/>
      <c r="I489" s="221"/>
      <c r="J489" s="222"/>
      <c r="K489" s="221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22"/>
      <c r="Z489" s="222"/>
      <c r="AA489" s="222"/>
      <c r="AB489" s="222"/>
    </row>
    <row r="490" spans="1:28">
      <c r="A490" s="225"/>
      <c r="B490" s="222"/>
      <c r="C490" s="222"/>
      <c r="D490" s="222"/>
      <c r="E490" s="222"/>
      <c r="F490" s="222"/>
      <c r="G490" s="222"/>
      <c r="H490" s="222"/>
      <c r="I490" s="221"/>
      <c r="J490" s="222"/>
      <c r="K490" s="221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22"/>
      <c r="Z490" s="222"/>
      <c r="AA490" s="222"/>
      <c r="AB490" s="222"/>
    </row>
    <row r="491" spans="1:28">
      <c r="A491" s="225"/>
      <c r="B491" s="222"/>
      <c r="C491" s="222"/>
      <c r="D491" s="222"/>
      <c r="E491" s="222"/>
      <c r="F491" s="222"/>
      <c r="G491" s="222"/>
      <c r="H491" s="222"/>
      <c r="I491" s="221"/>
      <c r="J491" s="222"/>
      <c r="K491" s="221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22"/>
      <c r="Z491" s="222"/>
      <c r="AA491" s="222"/>
      <c r="AB491" s="222"/>
    </row>
    <row r="492" spans="1:28">
      <c r="A492" s="225"/>
      <c r="B492" s="222"/>
      <c r="C492" s="222"/>
      <c r="D492" s="222"/>
      <c r="E492" s="222"/>
      <c r="F492" s="222"/>
      <c r="G492" s="222"/>
      <c r="H492" s="222"/>
      <c r="I492" s="221"/>
      <c r="J492" s="222"/>
      <c r="K492" s="221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22"/>
      <c r="Z492" s="222"/>
      <c r="AA492" s="222"/>
      <c r="AB492" s="222"/>
    </row>
    <row r="493" spans="1:28">
      <c r="A493" s="225"/>
      <c r="B493" s="222"/>
      <c r="C493" s="222"/>
      <c r="D493" s="222"/>
      <c r="E493" s="222"/>
      <c r="F493" s="222"/>
      <c r="G493" s="222"/>
      <c r="H493" s="222"/>
      <c r="I493" s="221"/>
      <c r="J493" s="222"/>
      <c r="K493" s="221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22"/>
      <c r="Z493" s="222"/>
      <c r="AA493" s="222"/>
      <c r="AB493" s="222"/>
    </row>
    <row r="494" spans="1:28">
      <c r="A494" s="225"/>
      <c r="B494" s="222"/>
      <c r="C494" s="222"/>
      <c r="D494" s="222"/>
      <c r="E494" s="222"/>
      <c r="F494" s="222"/>
      <c r="G494" s="222"/>
      <c r="H494" s="222"/>
      <c r="I494" s="221"/>
      <c r="J494" s="222"/>
      <c r="K494" s="221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22"/>
      <c r="Z494" s="222"/>
      <c r="AA494" s="222"/>
      <c r="AB494" s="222"/>
    </row>
    <row r="495" spans="1:28">
      <c r="A495" s="225"/>
      <c r="B495" s="222"/>
      <c r="C495" s="222"/>
      <c r="D495" s="222"/>
      <c r="E495" s="222"/>
      <c r="F495" s="222"/>
      <c r="G495" s="222"/>
      <c r="H495" s="222"/>
      <c r="I495" s="221"/>
      <c r="J495" s="222"/>
      <c r="K495" s="221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22"/>
      <c r="Z495" s="222"/>
      <c r="AA495" s="222"/>
      <c r="AB495" s="222"/>
    </row>
    <row r="496" spans="1:28">
      <c r="A496" s="225"/>
      <c r="B496" s="222"/>
      <c r="C496" s="222"/>
      <c r="D496" s="222"/>
      <c r="E496" s="222"/>
      <c r="F496" s="222"/>
      <c r="G496" s="222"/>
      <c r="H496" s="222"/>
      <c r="I496" s="221"/>
      <c r="J496" s="222"/>
      <c r="K496" s="221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22"/>
      <c r="Z496" s="222"/>
      <c r="AA496" s="222"/>
      <c r="AB496" s="222"/>
    </row>
    <row r="497" spans="1:28">
      <c r="A497" s="225"/>
      <c r="B497" s="222"/>
      <c r="C497" s="222"/>
      <c r="D497" s="222"/>
      <c r="E497" s="222"/>
      <c r="F497" s="222"/>
      <c r="G497" s="222"/>
      <c r="H497" s="222"/>
      <c r="I497" s="221"/>
      <c r="J497" s="222"/>
      <c r="K497" s="221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22"/>
      <c r="Z497" s="222"/>
      <c r="AA497" s="222"/>
      <c r="AB497" s="222"/>
    </row>
    <row r="498" spans="1:28">
      <c r="A498" s="225"/>
      <c r="B498" s="222"/>
      <c r="C498" s="222"/>
      <c r="D498" s="222"/>
      <c r="E498" s="222"/>
      <c r="F498" s="222"/>
      <c r="G498" s="222"/>
      <c r="H498" s="222"/>
      <c r="I498" s="221"/>
      <c r="J498" s="222"/>
      <c r="K498" s="221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22"/>
      <c r="Z498" s="222"/>
      <c r="AA498" s="222"/>
      <c r="AB498" s="222"/>
    </row>
    <row r="499" spans="1:28">
      <c r="A499" s="225"/>
      <c r="B499" s="222"/>
      <c r="C499" s="222"/>
      <c r="D499" s="222"/>
      <c r="E499" s="222"/>
      <c r="F499" s="222"/>
      <c r="G499" s="222"/>
      <c r="H499" s="222"/>
      <c r="I499" s="221"/>
      <c r="J499" s="222"/>
      <c r="K499" s="221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22"/>
      <c r="Z499" s="222"/>
      <c r="AA499" s="222"/>
      <c r="AB499" s="222"/>
    </row>
    <row r="500" spans="1:28">
      <c r="A500" s="225"/>
      <c r="B500" s="222"/>
      <c r="C500" s="222"/>
      <c r="D500" s="222"/>
      <c r="E500" s="222"/>
      <c r="F500" s="222"/>
      <c r="G500" s="222"/>
      <c r="H500" s="222"/>
      <c r="I500" s="221"/>
      <c r="J500" s="222"/>
      <c r="K500" s="221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22"/>
      <c r="Z500" s="222"/>
      <c r="AA500" s="222"/>
      <c r="AB500" s="222"/>
    </row>
    <row r="501" spans="1:28">
      <c r="A501" s="225"/>
      <c r="B501" s="222"/>
      <c r="C501" s="222"/>
      <c r="D501" s="222"/>
      <c r="E501" s="222"/>
      <c r="F501" s="222"/>
      <c r="G501" s="222"/>
      <c r="H501" s="222"/>
      <c r="I501" s="221"/>
      <c r="J501" s="222"/>
      <c r="K501" s="221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22"/>
      <c r="Z501" s="222"/>
      <c r="AA501" s="222"/>
      <c r="AB501" s="222"/>
    </row>
    <row r="502" spans="1:28">
      <c r="A502" s="225"/>
      <c r="B502" s="222"/>
      <c r="C502" s="222"/>
      <c r="D502" s="222"/>
      <c r="E502" s="222"/>
      <c r="F502" s="222"/>
      <c r="G502" s="222"/>
      <c r="H502" s="222"/>
      <c r="I502" s="221"/>
      <c r="J502" s="222"/>
      <c r="K502" s="221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22"/>
      <c r="Z502" s="222"/>
      <c r="AA502" s="222"/>
      <c r="AB502" s="222"/>
    </row>
    <row r="503" spans="1:28">
      <c r="A503" s="225"/>
      <c r="B503" s="222"/>
      <c r="C503" s="222"/>
      <c r="D503" s="222"/>
      <c r="E503" s="222"/>
      <c r="F503" s="222"/>
      <c r="G503" s="222"/>
      <c r="H503" s="222"/>
      <c r="I503" s="221"/>
      <c r="J503" s="222"/>
      <c r="K503" s="221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22"/>
      <c r="Z503" s="222"/>
      <c r="AA503" s="222"/>
      <c r="AB503" s="222"/>
    </row>
    <row r="504" spans="1:28">
      <c r="A504" s="225"/>
      <c r="B504" s="222"/>
      <c r="C504" s="222"/>
      <c r="D504" s="222"/>
      <c r="E504" s="222"/>
      <c r="F504" s="222"/>
      <c r="G504" s="222"/>
      <c r="H504" s="222"/>
      <c r="I504" s="221"/>
      <c r="J504" s="222"/>
      <c r="K504" s="221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22"/>
      <c r="Z504" s="222"/>
      <c r="AA504" s="222"/>
      <c r="AB504" s="222"/>
    </row>
    <row r="505" spans="1:28">
      <c r="A505" s="225"/>
      <c r="B505" s="222"/>
      <c r="C505" s="222"/>
      <c r="D505" s="222"/>
      <c r="E505" s="222"/>
      <c r="F505" s="222"/>
      <c r="G505" s="222"/>
      <c r="H505" s="222"/>
      <c r="I505" s="221"/>
      <c r="J505" s="222"/>
      <c r="K505" s="221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22"/>
      <c r="Z505" s="222"/>
      <c r="AA505" s="222"/>
      <c r="AB505" s="222"/>
    </row>
    <row r="506" spans="1:28">
      <c r="A506" s="225"/>
      <c r="B506" s="222"/>
      <c r="C506" s="222"/>
      <c r="D506" s="222"/>
      <c r="E506" s="222"/>
      <c r="F506" s="222"/>
      <c r="G506" s="222"/>
      <c r="H506" s="222"/>
      <c r="I506" s="221"/>
      <c r="J506" s="222"/>
      <c r="K506" s="221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22"/>
      <c r="Z506" s="222"/>
      <c r="AA506" s="222"/>
      <c r="AB506" s="222"/>
    </row>
    <row r="507" spans="1:28">
      <c r="A507" s="225"/>
      <c r="B507" s="222"/>
      <c r="C507" s="222"/>
      <c r="D507" s="222"/>
      <c r="E507" s="222"/>
      <c r="F507" s="222"/>
      <c r="G507" s="222"/>
      <c r="H507" s="222"/>
      <c r="I507" s="221"/>
      <c r="J507" s="222"/>
      <c r="K507" s="221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22"/>
      <c r="Z507" s="222"/>
      <c r="AA507" s="222"/>
      <c r="AB507" s="222"/>
    </row>
    <row r="508" spans="1:28">
      <c r="A508" s="225"/>
      <c r="B508" s="222"/>
      <c r="C508" s="222"/>
      <c r="D508" s="222"/>
      <c r="E508" s="222"/>
      <c r="F508" s="222"/>
      <c r="G508" s="222"/>
      <c r="H508" s="222"/>
      <c r="I508" s="221"/>
      <c r="J508" s="222"/>
      <c r="K508" s="221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22"/>
      <c r="Z508" s="222"/>
      <c r="AA508" s="222"/>
      <c r="AB508" s="222"/>
    </row>
    <row r="509" spans="1:28">
      <c r="A509" s="225"/>
      <c r="B509" s="222"/>
      <c r="C509" s="222"/>
      <c r="D509" s="222"/>
      <c r="E509" s="222"/>
      <c r="F509" s="222"/>
      <c r="G509" s="222"/>
      <c r="H509" s="222"/>
      <c r="I509" s="221"/>
      <c r="J509" s="222"/>
      <c r="K509" s="221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22"/>
      <c r="Z509" s="222"/>
      <c r="AA509" s="222"/>
      <c r="AB509" s="222"/>
    </row>
    <row r="510" spans="1:28">
      <c r="A510" s="225"/>
      <c r="B510" s="222"/>
      <c r="C510" s="222"/>
      <c r="D510" s="222"/>
      <c r="E510" s="222"/>
      <c r="F510" s="222"/>
      <c r="G510" s="222"/>
      <c r="H510" s="222"/>
      <c r="I510" s="221"/>
      <c r="J510" s="222"/>
      <c r="K510" s="221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22"/>
      <c r="Z510" s="222"/>
      <c r="AA510" s="222"/>
      <c r="AB510" s="222"/>
    </row>
    <row r="511" spans="1:28">
      <c r="A511" s="225"/>
      <c r="B511" s="222"/>
      <c r="C511" s="222"/>
      <c r="D511" s="222"/>
      <c r="E511" s="222"/>
      <c r="F511" s="222"/>
      <c r="G511" s="222"/>
      <c r="H511" s="222"/>
      <c r="I511" s="221"/>
      <c r="J511" s="222"/>
      <c r="K511" s="221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22"/>
      <c r="Z511" s="222"/>
      <c r="AA511" s="222"/>
      <c r="AB511" s="222"/>
    </row>
    <row r="512" spans="1:28">
      <c r="A512" s="225"/>
      <c r="B512" s="222"/>
      <c r="C512" s="222"/>
      <c r="D512" s="222"/>
      <c r="E512" s="222"/>
      <c r="F512" s="222"/>
      <c r="G512" s="222"/>
      <c r="H512" s="222"/>
      <c r="I512" s="221"/>
      <c r="J512" s="222"/>
      <c r="K512" s="221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22"/>
      <c r="Z512" s="222"/>
      <c r="AA512" s="222"/>
      <c r="AB512" s="222"/>
    </row>
    <row r="513" spans="1:28">
      <c r="A513" s="225"/>
      <c r="B513" s="222"/>
      <c r="C513" s="222"/>
      <c r="D513" s="222"/>
      <c r="E513" s="222"/>
      <c r="F513" s="222"/>
      <c r="G513" s="222"/>
      <c r="H513" s="222"/>
      <c r="I513" s="221"/>
      <c r="J513" s="222"/>
      <c r="K513" s="221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22"/>
      <c r="Z513" s="222"/>
      <c r="AA513" s="222"/>
      <c r="AB513" s="222"/>
    </row>
    <row r="514" spans="1:28">
      <c r="A514" s="225"/>
      <c r="B514" s="222"/>
      <c r="C514" s="222"/>
      <c r="D514" s="222"/>
      <c r="E514" s="222"/>
      <c r="F514" s="222"/>
      <c r="G514" s="222"/>
      <c r="H514" s="222"/>
      <c r="I514" s="221"/>
      <c r="J514" s="222"/>
      <c r="K514" s="221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22"/>
      <c r="Z514" s="222"/>
      <c r="AA514" s="222"/>
      <c r="AB514" s="222"/>
    </row>
    <row r="515" spans="1:28">
      <c r="A515" s="225"/>
      <c r="B515" s="222"/>
      <c r="C515" s="222"/>
      <c r="D515" s="222"/>
      <c r="E515" s="222"/>
      <c r="F515" s="222"/>
      <c r="G515" s="222"/>
      <c r="H515" s="222"/>
      <c r="I515" s="221"/>
      <c r="J515" s="222"/>
      <c r="K515" s="221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22"/>
      <c r="Z515" s="222"/>
      <c r="AA515" s="222"/>
      <c r="AB515" s="222"/>
    </row>
    <row r="516" spans="1:28">
      <c r="A516" s="225"/>
      <c r="B516" s="222"/>
      <c r="C516" s="222"/>
      <c r="D516" s="222"/>
      <c r="E516" s="222"/>
      <c r="F516" s="222"/>
      <c r="G516" s="222"/>
      <c r="H516" s="222"/>
      <c r="I516" s="221"/>
      <c r="J516" s="222"/>
      <c r="K516" s="221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22"/>
      <c r="Z516" s="222"/>
      <c r="AA516" s="222"/>
      <c r="AB516" s="222"/>
    </row>
    <row r="517" spans="1:28">
      <c r="A517" s="225"/>
      <c r="B517" s="222"/>
      <c r="C517" s="222"/>
      <c r="D517" s="222"/>
      <c r="E517" s="222"/>
      <c r="F517" s="222"/>
      <c r="G517" s="222"/>
      <c r="H517" s="222"/>
      <c r="I517" s="221"/>
      <c r="J517" s="222"/>
      <c r="K517" s="221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22"/>
      <c r="Z517" s="222"/>
      <c r="AA517" s="222"/>
      <c r="AB517" s="222"/>
    </row>
    <row r="518" spans="1:28">
      <c r="A518" s="225"/>
      <c r="B518" s="222"/>
      <c r="C518" s="222"/>
      <c r="D518" s="222"/>
      <c r="E518" s="222"/>
      <c r="F518" s="222"/>
      <c r="G518" s="222"/>
      <c r="H518" s="222"/>
      <c r="I518" s="221"/>
      <c r="J518" s="222"/>
      <c r="K518" s="221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22"/>
      <c r="Z518" s="222"/>
      <c r="AA518" s="222"/>
      <c r="AB518" s="222"/>
    </row>
    <row r="519" spans="1:28">
      <c r="A519" s="225"/>
      <c r="B519" s="222"/>
      <c r="C519" s="222"/>
      <c r="D519" s="222"/>
      <c r="E519" s="222"/>
      <c r="F519" s="222"/>
      <c r="G519" s="222"/>
      <c r="H519" s="222"/>
      <c r="I519" s="221"/>
      <c r="J519" s="222"/>
      <c r="K519" s="221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22"/>
      <c r="Z519" s="222"/>
      <c r="AA519" s="222"/>
      <c r="AB519" s="222"/>
    </row>
    <row r="520" spans="1:28">
      <c r="A520" s="225"/>
      <c r="B520" s="222"/>
      <c r="C520" s="222"/>
      <c r="D520" s="222"/>
      <c r="E520" s="222"/>
      <c r="F520" s="222"/>
      <c r="G520" s="222"/>
      <c r="H520" s="222"/>
      <c r="I520" s="221"/>
      <c r="J520" s="222"/>
      <c r="K520" s="221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22"/>
      <c r="Z520" s="222"/>
      <c r="AA520" s="222"/>
      <c r="AB520" s="222"/>
    </row>
    <row r="521" spans="1:28">
      <c r="A521" s="225"/>
      <c r="B521" s="222"/>
      <c r="C521" s="222"/>
      <c r="D521" s="222"/>
      <c r="E521" s="222"/>
      <c r="F521" s="222"/>
      <c r="G521" s="222"/>
      <c r="H521" s="222"/>
      <c r="I521" s="221"/>
      <c r="J521" s="222"/>
      <c r="K521" s="221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22"/>
      <c r="Z521" s="222"/>
      <c r="AA521" s="222"/>
      <c r="AB521" s="222"/>
    </row>
    <row r="522" spans="1:28">
      <c r="A522" s="225"/>
      <c r="B522" s="222"/>
      <c r="C522" s="222"/>
      <c r="D522" s="222"/>
      <c r="E522" s="222"/>
      <c r="F522" s="222"/>
      <c r="G522" s="222"/>
      <c r="H522" s="222"/>
      <c r="I522" s="221"/>
      <c r="J522" s="222"/>
      <c r="K522" s="221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22"/>
      <c r="Z522" s="222"/>
      <c r="AA522" s="222"/>
      <c r="AB522" s="222"/>
    </row>
    <row r="523" spans="1:28">
      <c r="A523" s="225"/>
      <c r="B523" s="222"/>
      <c r="C523" s="222"/>
      <c r="D523" s="222"/>
      <c r="E523" s="222"/>
      <c r="F523" s="222"/>
      <c r="G523" s="222"/>
      <c r="H523" s="222"/>
      <c r="I523" s="221"/>
      <c r="J523" s="222"/>
      <c r="K523" s="221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22"/>
      <c r="Z523" s="222"/>
      <c r="AA523" s="222"/>
      <c r="AB523" s="222"/>
    </row>
    <row r="524" spans="1:28">
      <c r="A524" s="225"/>
      <c r="B524" s="222"/>
      <c r="C524" s="222"/>
      <c r="D524" s="222"/>
      <c r="E524" s="222"/>
      <c r="F524" s="222"/>
      <c r="G524" s="222"/>
      <c r="H524" s="222"/>
      <c r="I524" s="221"/>
      <c r="J524" s="222"/>
      <c r="K524" s="221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22"/>
      <c r="Z524" s="222"/>
      <c r="AA524" s="222"/>
      <c r="AB524" s="222"/>
    </row>
    <row r="525" spans="1:28">
      <c r="A525" s="225"/>
      <c r="B525" s="222"/>
      <c r="C525" s="222"/>
      <c r="D525" s="222"/>
      <c r="E525" s="222"/>
      <c r="F525" s="222"/>
      <c r="G525" s="222"/>
      <c r="H525" s="222"/>
      <c r="I525" s="221"/>
      <c r="J525" s="222"/>
      <c r="K525" s="221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22"/>
      <c r="Z525" s="222"/>
      <c r="AA525" s="222"/>
      <c r="AB525" s="222"/>
    </row>
    <row r="526" spans="1:28">
      <c r="A526" s="225"/>
      <c r="B526" s="222"/>
      <c r="C526" s="222"/>
      <c r="D526" s="222"/>
      <c r="E526" s="222"/>
      <c r="F526" s="222"/>
      <c r="G526" s="222"/>
      <c r="H526" s="222"/>
      <c r="I526" s="221"/>
      <c r="J526" s="222"/>
      <c r="K526" s="221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22"/>
      <c r="Z526" s="222"/>
      <c r="AA526" s="222"/>
      <c r="AB526" s="222"/>
    </row>
    <row r="527" spans="1:28">
      <c r="A527" s="225"/>
      <c r="B527" s="222"/>
      <c r="C527" s="222"/>
      <c r="D527" s="222"/>
      <c r="E527" s="222"/>
      <c r="F527" s="222"/>
      <c r="G527" s="222"/>
      <c r="H527" s="222"/>
      <c r="I527" s="221"/>
      <c r="J527" s="222"/>
      <c r="K527" s="221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22"/>
      <c r="Z527" s="222"/>
      <c r="AA527" s="222"/>
      <c r="AB527" s="222"/>
    </row>
    <row r="528" spans="1:28">
      <c r="A528" s="225"/>
      <c r="B528" s="222"/>
      <c r="C528" s="222"/>
      <c r="D528" s="222"/>
      <c r="E528" s="222"/>
      <c r="F528" s="222"/>
      <c r="G528" s="222"/>
      <c r="H528" s="222"/>
      <c r="I528" s="221"/>
      <c r="J528" s="222"/>
      <c r="K528" s="221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22"/>
      <c r="Z528" s="222"/>
      <c r="AA528" s="222"/>
      <c r="AB528" s="222"/>
    </row>
    <row r="529" spans="1:28">
      <c r="A529" s="225"/>
      <c r="B529" s="222"/>
      <c r="C529" s="222"/>
      <c r="D529" s="222"/>
      <c r="E529" s="222"/>
      <c r="F529" s="222"/>
      <c r="G529" s="222"/>
      <c r="H529" s="222"/>
      <c r="I529" s="221"/>
      <c r="J529" s="222"/>
      <c r="K529" s="221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22"/>
      <c r="Z529" s="222"/>
      <c r="AA529" s="222"/>
      <c r="AB529" s="222"/>
    </row>
    <row r="530" spans="1:28">
      <c r="A530" s="225"/>
      <c r="B530" s="222"/>
      <c r="C530" s="222"/>
      <c r="D530" s="222"/>
      <c r="E530" s="222"/>
      <c r="F530" s="222"/>
      <c r="G530" s="222"/>
      <c r="H530" s="222"/>
      <c r="I530" s="221"/>
      <c r="J530" s="222"/>
      <c r="K530" s="221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22"/>
      <c r="Z530" s="222"/>
      <c r="AA530" s="222"/>
      <c r="AB530" s="222"/>
    </row>
    <row r="531" spans="1:28">
      <c r="A531" s="225"/>
      <c r="B531" s="222"/>
      <c r="C531" s="222"/>
      <c r="D531" s="222"/>
      <c r="E531" s="222"/>
      <c r="F531" s="222"/>
      <c r="G531" s="222"/>
      <c r="H531" s="222"/>
      <c r="I531" s="221"/>
      <c r="J531" s="222"/>
      <c r="K531" s="221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22"/>
      <c r="Z531" s="222"/>
      <c r="AA531" s="222"/>
      <c r="AB531" s="222"/>
    </row>
    <row r="532" spans="1:28">
      <c r="A532" s="225"/>
      <c r="B532" s="222"/>
      <c r="C532" s="222"/>
      <c r="D532" s="222"/>
      <c r="E532" s="222"/>
      <c r="F532" s="222"/>
      <c r="G532" s="222"/>
      <c r="H532" s="222"/>
      <c r="I532" s="221"/>
      <c r="J532" s="222"/>
      <c r="K532" s="221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22"/>
      <c r="Z532" s="222"/>
      <c r="AA532" s="222"/>
      <c r="AB532" s="222"/>
    </row>
    <row r="533" spans="1:28">
      <c r="A533" s="225"/>
      <c r="B533" s="222"/>
      <c r="C533" s="222"/>
      <c r="D533" s="222"/>
      <c r="E533" s="222"/>
      <c r="F533" s="222"/>
      <c r="G533" s="222"/>
      <c r="H533" s="222"/>
      <c r="I533" s="221"/>
      <c r="J533" s="222"/>
      <c r="K533" s="221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22"/>
      <c r="Z533" s="222"/>
      <c r="AA533" s="222"/>
      <c r="AB533" s="222"/>
    </row>
    <row r="534" spans="1:28">
      <c r="A534" s="225"/>
      <c r="B534" s="222"/>
      <c r="C534" s="222"/>
      <c r="D534" s="222"/>
      <c r="E534" s="222"/>
      <c r="F534" s="222"/>
      <c r="G534" s="222"/>
      <c r="H534" s="222"/>
      <c r="I534" s="221"/>
      <c r="J534" s="222"/>
      <c r="K534" s="221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22"/>
      <c r="Z534" s="222"/>
      <c r="AA534" s="222"/>
      <c r="AB534" s="222"/>
    </row>
    <row r="535" spans="1:28">
      <c r="A535" s="225"/>
      <c r="B535" s="222"/>
      <c r="C535" s="222"/>
      <c r="D535" s="222"/>
      <c r="E535" s="222"/>
      <c r="F535" s="222"/>
      <c r="G535" s="222"/>
      <c r="H535" s="222"/>
      <c r="I535" s="221"/>
      <c r="J535" s="222"/>
      <c r="K535" s="221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22"/>
      <c r="Z535" s="222"/>
      <c r="AA535" s="222"/>
      <c r="AB535" s="222"/>
    </row>
    <row r="536" spans="1:28">
      <c r="A536" s="225"/>
      <c r="B536" s="222"/>
      <c r="C536" s="222"/>
      <c r="D536" s="222"/>
      <c r="E536" s="222"/>
      <c r="F536" s="222"/>
      <c r="G536" s="222"/>
      <c r="H536" s="222"/>
      <c r="I536" s="221"/>
      <c r="J536" s="222"/>
      <c r="K536" s="221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22"/>
      <c r="Z536" s="222"/>
      <c r="AA536" s="222"/>
      <c r="AB536" s="222"/>
    </row>
    <row r="537" spans="1:28">
      <c r="A537" s="225"/>
      <c r="B537" s="222"/>
      <c r="C537" s="222"/>
      <c r="D537" s="222"/>
      <c r="E537" s="222"/>
      <c r="F537" s="222"/>
      <c r="G537" s="222"/>
      <c r="H537" s="222"/>
      <c r="I537" s="221"/>
      <c r="J537" s="222"/>
      <c r="K537" s="221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22"/>
      <c r="Z537" s="222"/>
      <c r="AA537" s="222"/>
      <c r="AB537" s="222"/>
    </row>
    <row r="538" spans="1:28">
      <c r="A538" s="225"/>
      <c r="B538" s="222"/>
      <c r="C538" s="222"/>
      <c r="D538" s="222"/>
      <c r="E538" s="222"/>
      <c r="F538" s="222"/>
      <c r="G538" s="222"/>
      <c r="H538" s="222"/>
      <c r="I538" s="221"/>
      <c r="J538" s="222"/>
      <c r="K538" s="221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22"/>
      <c r="Z538" s="222"/>
      <c r="AA538" s="222"/>
      <c r="AB538" s="222"/>
    </row>
    <row r="539" spans="1:28">
      <c r="A539" s="225"/>
      <c r="B539" s="222"/>
      <c r="C539" s="222"/>
      <c r="D539" s="222"/>
      <c r="E539" s="222"/>
      <c r="F539" s="222"/>
      <c r="G539" s="222"/>
      <c r="H539" s="222"/>
      <c r="I539" s="221"/>
      <c r="J539" s="222"/>
      <c r="K539" s="221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22"/>
      <c r="Z539" s="222"/>
      <c r="AA539" s="222"/>
      <c r="AB539" s="222"/>
    </row>
    <row r="540" spans="1:28">
      <c r="A540" s="225"/>
      <c r="B540" s="222"/>
      <c r="C540" s="222"/>
      <c r="D540" s="222"/>
      <c r="E540" s="222"/>
      <c r="F540" s="222"/>
      <c r="G540" s="222"/>
      <c r="H540" s="222"/>
      <c r="I540" s="221"/>
      <c r="J540" s="222"/>
      <c r="K540" s="221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22"/>
      <c r="Z540" s="222"/>
      <c r="AA540" s="222"/>
      <c r="AB540" s="222"/>
    </row>
    <row r="541" spans="1:28">
      <c r="A541" s="225"/>
      <c r="B541" s="222"/>
      <c r="C541" s="222"/>
      <c r="D541" s="222"/>
      <c r="E541" s="222"/>
      <c r="F541" s="222"/>
      <c r="G541" s="222"/>
      <c r="H541" s="222"/>
      <c r="I541" s="221"/>
      <c r="J541" s="222"/>
      <c r="K541" s="221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22"/>
      <c r="Z541" s="222"/>
      <c r="AA541" s="222"/>
      <c r="AB541" s="222"/>
    </row>
    <row r="542" spans="1:28">
      <c r="A542" s="225"/>
      <c r="B542" s="222"/>
      <c r="C542" s="222"/>
      <c r="D542" s="222"/>
      <c r="E542" s="222"/>
      <c r="F542" s="222"/>
      <c r="G542" s="222"/>
      <c r="H542" s="222"/>
      <c r="I542" s="221"/>
      <c r="J542" s="222"/>
      <c r="K542" s="221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22"/>
      <c r="Z542" s="222"/>
      <c r="AA542" s="222"/>
      <c r="AB542" s="222"/>
    </row>
    <row r="543" spans="1:28">
      <c r="A543" s="225"/>
      <c r="B543" s="222"/>
      <c r="C543" s="222"/>
      <c r="D543" s="222"/>
      <c r="E543" s="222"/>
      <c r="F543" s="222"/>
      <c r="G543" s="222"/>
      <c r="H543" s="222"/>
      <c r="I543" s="221"/>
      <c r="J543" s="222"/>
      <c r="K543" s="221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22"/>
      <c r="Z543" s="222"/>
      <c r="AA543" s="222"/>
      <c r="AB543" s="222"/>
    </row>
    <row r="544" spans="1:28">
      <c r="A544" s="225"/>
      <c r="B544" s="222"/>
      <c r="C544" s="222"/>
      <c r="D544" s="222"/>
      <c r="E544" s="222"/>
      <c r="F544" s="222"/>
      <c r="G544" s="222"/>
      <c r="H544" s="222"/>
      <c r="I544" s="221"/>
      <c r="J544" s="222"/>
      <c r="K544" s="221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22"/>
      <c r="Z544" s="222"/>
      <c r="AA544" s="222"/>
      <c r="AB544" s="222"/>
    </row>
    <row r="545" spans="1:28">
      <c r="A545" s="225"/>
      <c r="B545" s="222"/>
      <c r="C545" s="222"/>
      <c r="D545" s="222"/>
      <c r="E545" s="222"/>
      <c r="F545" s="222"/>
      <c r="G545" s="222"/>
      <c r="H545" s="222"/>
      <c r="I545" s="221"/>
      <c r="J545" s="222"/>
      <c r="K545" s="221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22"/>
      <c r="Z545" s="222"/>
      <c r="AA545" s="222"/>
      <c r="AB545" s="222"/>
    </row>
    <row r="546" spans="1:28">
      <c r="A546" s="225"/>
      <c r="B546" s="222"/>
      <c r="C546" s="222"/>
      <c r="D546" s="222"/>
      <c r="E546" s="222"/>
      <c r="F546" s="222"/>
      <c r="G546" s="222"/>
      <c r="H546" s="222"/>
      <c r="I546" s="221"/>
      <c r="J546" s="222"/>
      <c r="K546" s="221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22"/>
      <c r="Z546" s="222"/>
      <c r="AA546" s="222"/>
      <c r="AB546" s="222"/>
    </row>
    <row r="547" spans="1:28">
      <c r="A547" s="225"/>
      <c r="B547" s="222"/>
      <c r="C547" s="222"/>
      <c r="D547" s="222"/>
      <c r="E547" s="222"/>
      <c r="F547" s="222"/>
      <c r="G547" s="222"/>
      <c r="H547" s="222"/>
      <c r="I547" s="221"/>
      <c r="J547" s="222"/>
      <c r="K547" s="221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22"/>
      <c r="Z547" s="222"/>
      <c r="AA547" s="222"/>
      <c r="AB547" s="222"/>
    </row>
    <row r="548" spans="1:28">
      <c r="A548" s="225"/>
      <c r="B548" s="222"/>
      <c r="C548" s="222"/>
      <c r="D548" s="222"/>
      <c r="E548" s="222"/>
      <c r="F548" s="222"/>
      <c r="G548" s="222"/>
      <c r="H548" s="222"/>
      <c r="I548" s="221"/>
      <c r="J548" s="222"/>
      <c r="K548" s="221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22"/>
      <c r="Z548" s="222"/>
      <c r="AA548" s="222"/>
      <c r="AB548" s="222"/>
    </row>
    <row r="549" spans="1:28">
      <c r="A549" s="225"/>
      <c r="B549" s="222"/>
      <c r="C549" s="222"/>
      <c r="D549" s="222"/>
      <c r="E549" s="222"/>
      <c r="F549" s="222"/>
      <c r="G549" s="222"/>
      <c r="H549" s="222"/>
      <c r="I549" s="221"/>
      <c r="J549" s="222"/>
      <c r="K549" s="221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22"/>
      <c r="Z549" s="222"/>
      <c r="AA549" s="222"/>
      <c r="AB549" s="222"/>
    </row>
    <row r="550" spans="1:28">
      <c r="A550" s="225"/>
      <c r="B550" s="222"/>
      <c r="C550" s="222"/>
      <c r="D550" s="222"/>
      <c r="E550" s="222"/>
      <c r="F550" s="222"/>
      <c r="G550" s="222"/>
      <c r="H550" s="222"/>
      <c r="I550" s="221"/>
      <c r="J550" s="222"/>
      <c r="K550" s="221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22"/>
      <c r="Z550" s="222"/>
      <c r="AA550" s="222"/>
      <c r="AB550" s="222"/>
    </row>
    <row r="551" spans="1:28">
      <c r="A551" s="225"/>
      <c r="B551" s="222"/>
      <c r="C551" s="222"/>
      <c r="D551" s="222"/>
      <c r="E551" s="222"/>
      <c r="F551" s="222"/>
      <c r="G551" s="222"/>
      <c r="H551" s="222"/>
      <c r="I551" s="221"/>
      <c r="J551" s="222"/>
      <c r="K551" s="221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22"/>
      <c r="Z551" s="222"/>
      <c r="AA551" s="222"/>
      <c r="AB551" s="222"/>
    </row>
    <row r="552" spans="1:28">
      <c r="A552" s="225"/>
      <c r="B552" s="222"/>
      <c r="C552" s="222"/>
      <c r="D552" s="222"/>
      <c r="E552" s="222"/>
      <c r="F552" s="222"/>
      <c r="G552" s="222"/>
      <c r="H552" s="222"/>
      <c r="I552" s="221"/>
      <c r="J552" s="222"/>
      <c r="K552" s="221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22"/>
      <c r="Z552" s="222"/>
      <c r="AA552" s="222"/>
      <c r="AB552" s="222"/>
    </row>
    <row r="553" spans="1:28">
      <c r="A553" s="225"/>
      <c r="B553" s="222"/>
      <c r="C553" s="222"/>
      <c r="D553" s="222"/>
      <c r="E553" s="222"/>
      <c r="F553" s="222"/>
      <c r="G553" s="222"/>
      <c r="H553" s="222"/>
      <c r="I553" s="221"/>
      <c r="J553" s="222"/>
      <c r="K553" s="221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22"/>
      <c r="Z553" s="222"/>
      <c r="AA553" s="222"/>
      <c r="AB553" s="222"/>
    </row>
    <row r="554" spans="1:28">
      <c r="A554" s="225"/>
      <c r="B554" s="222"/>
      <c r="C554" s="222"/>
      <c r="D554" s="222"/>
      <c r="E554" s="222"/>
      <c r="F554" s="222"/>
      <c r="G554" s="222"/>
      <c r="H554" s="222"/>
      <c r="I554" s="221"/>
      <c r="J554" s="222"/>
      <c r="K554" s="221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22"/>
      <c r="Z554" s="222"/>
      <c r="AA554" s="222"/>
      <c r="AB554" s="222"/>
    </row>
    <row r="555" spans="1:28">
      <c r="A555" s="225"/>
      <c r="B555" s="222"/>
      <c r="C555" s="222"/>
      <c r="D555" s="222"/>
      <c r="E555" s="222"/>
      <c r="F555" s="222"/>
      <c r="G555" s="222"/>
      <c r="H555" s="222"/>
      <c r="I555" s="221"/>
      <c r="J555" s="222"/>
      <c r="K555" s="221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22"/>
      <c r="Z555" s="222"/>
      <c r="AA555" s="222"/>
      <c r="AB555" s="222"/>
    </row>
    <row r="556" spans="1:28">
      <c r="A556" s="225"/>
      <c r="B556" s="222"/>
      <c r="C556" s="222"/>
      <c r="D556" s="222"/>
      <c r="E556" s="222"/>
      <c r="F556" s="222"/>
      <c r="G556" s="222"/>
      <c r="H556" s="222"/>
      <c r="I556" s="221"/>
      <c r="J556" s="222"/>
      <c r="K556" s="221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22"/>
      <c r="Z556" s="222"/>
      <c r="AA556" s="222"/>
      <c r="AB556" s="222"/>
    </row>
    <row r="557" spans="1:28">
      <c r="A557" s="225"/>
      <c r="B557" s="222"/>
      <c r="C557" s="222"/>
      <c r="D557" s="222"/>
      <c r="E557" s="222"/>
      <c r="F557" s="222"/>
      <c r="G557" s="222"/>
      <c r="H557" s="222"/>
      <c r="I557" s="221"/>
      <c r="J557" s="222"/>
      <c r="K557" s="221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22"/>
      <c r="Z557" s="222"/>
      <c r="AA557" s="222"/>
      <c r="AB557" s="222"/>
    </row>
    <row r="558" spans="1:28">
      <c r="A558" s="225"/>
      <c r="B558" s="222"/>
      <c r="C558" s="222"/>
      <c r="D558" s="222"/>
      <c r="E558" s="222"/>
      <c r="F558" s="222"/>
      <c r="G558" s="222"/>
      <c r="H558" s="222"/>
      <c r="I558" s="221"/>
      <c r="J558" s="222"/>
      <c r="K558" s="221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22"/>
      <c r="Z558" s="222"/>
      <c r="AA558" s="222"/>
      <c r="AB558" s="222"/>
    </row>
    <row r="559" spans="1:28">
      <c r="A559" s="225"/>
      <c r="B559" s="222"/>
      <c r="C559" s="222"/>
      <c r="D559" s="222"/>
      <c r="E559" s="222"/>
      <c r="F559" s="222"/>
      <c r="G559" s="222"/>
      <c r="H559" s="222"/>
      <c r="I559" s="221"/>
      <c r="J559" s="222"/>
      <c r="K559" s="221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22"/>
      <c r="Z559" s="222"/>
      <c r="AA559" s="222"/>
      <c r="AB559" s="222"/>
    </row>
    <row r="560" spans="1:28">
      <c r="A560" s="225"/>
      <c r="B560" s="222"/>
      <c r="C560" s="222"/>
      <c r="D560" s="222"/>
      <c r="E560" s="222"/>
      <c r="F560" s="222"/>
      <c r="G560" s="222"/>
      <c r="H560" s="222"/>
      <c r="I560" s="221"/>
      <c r="J560" s="222"/>
      <c r="K560" s="221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22"/>
      <c r="Z560" s="222"/>
      <c r="AA560" s="222"/>
      <c r="AB560" s="222"/>
    </row>
    <row r="561" spans="1:28">
      <c r="A561" s="225"/>
      <c r="B561" s="222"/>
      <c r="C561" s="222"/>
      <c r="D561" s="222"/>
      <c r="E561" s="222"/>
      <c r="F561" s="222"/>
      <c r="G561" s="222"/>
      <c r="H561" s="222"/>
      <c r="I561" s="221"/>
      <c r="J561" s="222"/>
      <c r="K561" s="221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22"/>
      <c r="Z561" s="222"/>
      <c r="AA561" s="222"/>
      <c r="AB561" s="222"/>
    </row>
    <row r="562" spans="1:28">
      <c r="A562" s="225"/>
      <c r="B562" s="222"/>
      <c r="C562" s="222"/>
      <c r="D562" s="222"/>
      <c r="E562" s="222"/>
      <c r="F562" s="222"/>
      <c r="G562" s="222"/>
      <c r="H562" s="222"/>
      <c r="I562" s="221"/>
      <c r="J562" s="222"/>
      <c r="K562" s="221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22"/>
      <c r="Z562" s="222"/>
      <c r="AA562" s="222"/>
      <c r="AB562" s="222"/>
    </row>
    <row r="563" spans="1:28">
      <c r="A563" s="225"/>
      <c r="B563" s="222"/>
      <c r="C563" s="222"/>
      <c r="D563" s="222"/>
      <c r="E563" s="222"/>
      <c r="F563" s="222"/>
      <c r="G563" s="222"/>
      <c r="H563" s="222"/>
      <c r="I563" s="221"/>
      <c r="J563" s="222"/>
      <c r="K563" s="221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22"/>
      <c r="Z563" s="222"/>
      <c r="AA563" s="222"/>
      <c r="AB563" s="222"/>
    </row>
    <row r="564" spans="1:28">
      <c r="A564" s="225"/>
      <c r="B564" s="222"/>
      <c r="C564" s="222"/>
      <c r="D564" s="222"/>
      <c r="E564" s="222"/>
      <c r="F564" s="222"/>
      <c r="G564" s="222"/>
      <c r="H564" s="222"/>
      <c r="I564" s="221"/>
      <c r="J564" s="222"/>
      <c r="K564" s="221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22"/>
      <c r="Z564" s="222"/>
      <c r="AA564" s="222"/>
      <c r="AB564" s="222"/>
    </row>
    <row r="565" spans="1:28">
      <c r="A565" s="225"/>
      <c r="B565" s="222"/>
      <c r="C565" s="222"/>
      <c r="D565" s="222"/>
      <c r="E565" s="222"/>
      <c r="F565" s="222"/>
      <c r="G565" s="222"/>
      <c r="H565" s="222"/>
      <c r="I565" s="221"/>
      <c r="J565" s="222"/>
      <c r="K565" s="221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22"/>
      <c r="Z565" s="222"/>
      <c r="AA565" s="222"/>
      <c r="AB565" s="222"/>
    </row>
    <row r="566" spans="1:28">
      <c r="A566" s="225"/>
      <c r="B566" s="222"/>
      <c r="C566" s="222"/>
      <c r="D566" s="222"/>
      <c r="E566" s="222"/>
      <c r="F566" s="222"/>
      <c r="G566" s="222"/>
      <c r="H566" s="222"/>
      <c r="I566" s="221"/>
      <c r="J566" s="222"/>
      <c r="K566" s="221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22"/>
      <c r="Z566" s="222"/>
      <c r="AA566" s="222"/>
      <c r="AB566" s="222"/>
    </row>
    <row r="567" spans="1:28">
      <c r="A567" s="225"/>
      <c r="B567" s="222"/>
      <c r="C567" s="222"/>
      <c r="D567" s="222"/>
      <c r="E567" s="222"/>
      <c r="F567" s="222"/>
      <c r="G567" s="222"/>
      <c r="H567" s="222"/>
      <c r="I567" s="221"/>
      <c r="J567" s="222"/>
      <c r="K567" s="221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22"/>
      <c r="Z567" s="222"/>
      <c r="AA567" s="222"/>
      <c r="AB567" s="222"/>
    </row>
    <row r="568" spans="1:28">
      <c r="A568" s="225"/>
      <c r="B568" s="222"/>
      <c r="C568" s="222"/>
      <c r="D568" s="222"/>
      <c r="E568" s="222"/>
      <c r="F568" s="222"/>
      <c r="G568" s="222"/>
      <c r="H568" s="222"/>
      <c r="I568" s="221"/>
      <c r="J568" s="222"/>
      <c r="K568" s="221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22"/>
      <c r="Z568" s="222"/>
      <c r="AA568" s="222"/>
      <c r="AB568" s="222"/>
    </row>
    <row r="569" spans="1:28">
      <c r="A569" s="225"/>
      <c r="B569" s="222"/>
      <c r="C569" s="222"/>
      <c r="D569" s="222"/>
      <c r="E569" s="222"/>
      <c r="F569" s="222"/>
      <c r="G569" s="222"/>
      <c r="H569" s="222"/>
      <c r="I569" s="221"/>
      <c r="J569" s="222"/>
      <c r="K569" s="221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22"/>
      <c r="Z569" s="222"/>
      <c r="AA569" s="222"/>
      <c r="AB569" s="222"/>
    </row>
    <row r="570" spans="1:28">
      <c r="A570" s="225"/>
      <c r="B570" s="222"/>
      <c r="C570" s="222"/>
      <c r="D570" s="222"/>
      <c r="E570" s="222"/>
      <c r="F570" s="222"/>
      <c r="G570" s="222"/>
      <c r="H570" s="222"/>
      <c r="I570" s="221"/>
      <c r="J570" s="222"/>
      <c r="K570" s="221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22"/>
      <c r="Z570" s="222"/>
      <c r="AA570" s="222"/>
      <c r="AB570" s="222"/>
    </row>
    <row r="571" spans="1:28">
      <c r="A571" s="225"/>
      <c r="B571" s="222"/>
      <c r="C571" s="222"/>
      <c r="D571" s="222"/>
      <c r="E571" s="222"/>
      <c r="F571" s="222"/>
      <c r="G571" s="222"/>
      <c r="H571" s="222"/>
      <c r="I571" s="221"/>
      <c r="J571" s="222"/>
      <c r="K571" s="221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22"/>
      <c r="Z571" s="222"/>
      <c r="AA571" s="222"/>
      <c r="AB571" s="222"/>
    </row>
    <row r="572" spans="1:28">
      <c r="A572" s="225"/>
      <c r="B572" s="222"/>
      <c r="C572" s="222"/>
      <c r="D572" s="222"/>
      <c r="E572" s="222"/>
      <c r="F572" s="222"/>
      <c r="G572" s="222"/>
      <c r="H572" s="222"/>
      <c r="I572" s="221"/>
      <c r="J572" s="222"/>
      <c r="K572" s="221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22"/>
      <c r="Z572" s="222"/>
      <c r="AA572" s="222"/>
      <c r="AB572" s="222"/>
    </row>
    <row r="573" spans="1:28">
      <c r="A573" s="225"/>
      <c r="B573" s="222"/>
      <c r="C573" s="222"/>
      <c r="D573" s="222"/>
      <c r="E573" s="222"/>
      <c r="F573" s="222"/>
      <c r="G573" s="222"/>
      <c r="H573" s="222"/>
      <c r="I573" s="221"/>
      <c r="J573" s="222"/>
      <c r="K573" s="221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22"/>
      <c r="Z573" s="222"/>
      <c r="AA573" s="222"/>
      <c r="AB573" s="222"/>
    </row>
    <row r="574" spans="1:28">
      <c r="A574" s="225"/>
      <c r="B574" s="222"/>
      <c r="C574" s="222"/>
      <c r="D574" s="222"/>
      <c r="E574" s="222"/>
      <c r="F574" s="222"/>
      <c r="G574" s="222"/>
      <c r="H574" s="222"/>
      <c r="I574" s="221"/>
      <c r="J574" s="222"/>
      <c r="K574" s="221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22"/>
      <c r="Z574" s="222"/>
      <c r="AA574" s="222"/>
      <c r="AB574" s="222"/>
    </row>
    <row r="575" spans="1:28">
      <c r="A575" s="225"/>
      <c r="B575" s="222"/>
      <c r="C575" s="222"/>
      <c r="D575" s="222"/>
      <c r="E575" s="222"/>
      <c r="F575" s="222"/>
      <c r="G575" s="222"/>
      <c r="H575" s="222"/>
      <c r="I575" s="221"/>
      <c r="J575" s="222"/>
      <c r="K575" s="221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22"/>
      <c r="Z575" s="222"/>
      <c r="AA575" s="222"/>
      <c r="AB575" s="222"/>
    </row>
    <row r="576" spans="1:28">
      <c r="A576" s="225"/>
      <c r="B576" s="222"/>
      <c r="C576" s="222"/>
      <c r="D576" s="222"/>
      <c r="E576" s="222"/>
      <c r="F576" s="222"/>
      <c r="G576" s="222"/>
      <c r="H576" s="222"/>
      <c r="I576" s="221"/>
      <c r="J576" s="222"/>
      <c r="K576" s="221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22"/>
      <c r="Z576" s="222"/>
      <c r="AA576" s="222"/>
      <c r="AB576" s="222"/>
    </row>
    <row r="577" spans="1:28">
      <c r="A577" s="225"/>
      <c r="B577" s="222"/>
      <c r="C577" s="222"/>
      <c r="D577" s="222"/>
      <c r="E577" s="222"/>
      <c r="F577" s="222"/>
      <c r="G577" s="222"/>
      <c r="H577" s="222"/>
      <c r="I577" s="221"/>
      <c r="J577" s="222"/>
      <c r="K577" s="221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22"/>
      <c r="Z577" s="222"/>
      <c r="AA577" s="222"/>
      <c r="AB577" s="222"/>
    </row>
    <row r="578" spans="1:28">
      <c r="A578" s="225"/>
      <c r="B578" s="222"/>
      <c r="C578" s="222"/>
      <c r="D578" s="222"/>
      <c r="E578" s="222"/>
      <c r="F578" s="222"/>
      <c r="G578" s="222"/>
      <c r="H578" s="222"/>
      <c r="I578" s="221"/>
      <c r="J578" s="222"/>
      <c r="K578" s="221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22"/>
      <c r="Z578" s="222"/>
      <c r="AA578" s="222"/>
      <c r="AB578" s="222"/>
    </row>
    <row r="579" spans="1:28">
      <c r="A579" s="225"/>
      <c r="B579" s="222"/>
      <c r="C579" s="222"/>
      <c r="D579" s="222"/>
      <c r="E579" s="222"/>
      <c r="F579" s="222"/>
      <c r="G579" s="222"/>
      <c r="H579" s="222"/>
      <c r="I579" s="221"/>
      <c r="J579" s="222"/>
      <c r="K579" s="221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22"/>
      <c r="Z579" s="222"/>
      <c r="AA579" s="222"/>
      <c r="AB579" s="222"/>
    </row>
    <row r="580" spans="1:28">
      <c r="A580" s="225"/>
      <c r="B580" s="222"/>
      <c r="C580" s="222"/>
      <c r="D580" s="222"/>
      <c r="E580" s="222"/>
      <c r="F580" s="222"/>
      <c r="G580" s="222"/>
      <c r="H580" s="222"/>
      <c r="I580" s="221"/>
      <c r="J580" s="222"/>
      <c r="K580" s="221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22"/>
      <c r="Z580" s="222"/>
      <c r="AA580" s="222"/>
      <c r="AB580" s="222"/>
    </row>
    <row r="581" spans="1:28">
      <c r="A581" s="225"/>
      <c r="B581" s="222"/>
      <c r="C581" s="222"/>
      <c r="D581" s="222"/>
      <c r="E581" s="222"/>
      <c r="F581" s="222"/>
      <c r="G581" s="222"/>
      <c r="H581" s="222"/>
      <c r="I581" s="221"/>
      <c r="J581" s="222"/>
      <c r="K581" s="221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22"/>
      <c r="Z581" s="222"/>
      <c r="AA581" s="222"/>
      <c r="AB581" s="222"/>
    </row>
    <row r="582" spans="1:28">
      <c r="A582" s="225"/>
      <c r="B582" s="222"/>
      <c r="C582" s="222"/>
      <c r="D582" s="222"/>
      <c r="E582" s="222"/>
      <c r="F582" s="222"/>
      <c r="G582" s="222"/>
      <c r="H582" s="222"/>
      <c r="I582" s="221"/>
      <c r="J582" s="222"/>
      <c r="K582" s="221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22"/>
      <c r="Z582" s="222"/>
      <c r="AA582" s="222"/>
      <c r="AB582" s="222"/>
    </row>
    <row r="583" spans="1:28">
      <c r="A583" s="225"/>
      <c r="B583" s="222"/>
      <c r="C583" s="222"/>
      <c r="D583" s="222"/>
      <c r="E583" s="222"/>
      <c r="F583" s="222"/>
      <c r="G583" s="222"/>
      <c r="H583" s="222"/>
      <c r="I583" s="221"/>
      <c r="J583" s="222"/>
      <c r="K583" s="221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22"/>
      <c r="Z583" s="222"/>
      <c r="AA583" s="222"/>
      <c r="AB583" s="222"/>
    </row>
    <row r="584" spans="1:28">
      <c r="A584" s="225"/>
      <c r="B584" s="222"/>
      <c r="C584" s="222"/>
      <c r="D584" s="222"/>
      <c r="E584" s="222"/>
      <c r="F584" s="222"/>
      <c r="G584" s="222"/>
      <c r="H584" s="222"/>
      <c r="I584" s="221"/>
      <c r="J584" s="222"/>
      <c r="K584" s="221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22"/>
      <c r="Z584" s="222"/>
      <c r="AA584" s="222"/>
      <c r="AB584" s="222"/>
    </row>
    <row r="585" spans="1:28">
      <c r="A585" s="225"/>
      <c r="B585" s="222"/>
      <c r="C585" s="222"/>
      <c r="D585" s="222"/>
      <c r="E585" s="222"/>
      <c r="F585" s="222"/>
      <c r="G585" s="222"/>
      <c r="H585" s="222"/>
      <c r="I585" s="221"/>
      <c r="J585" s="222"/>
      <c r="K585" s="221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22"/>
      <c r="Z585" s="222"/>
      <c r="AA585" s="222"/>
      <c r="AB585" s="222"/>
    </row>
    <row r="586" spans="1:28">
      <c r="A586" s="225"/>
      <c r="B586" s="222"/>
      <c r="C586" s="222"/>
      <c r="D586" s="222"/>
      <c r="E586" s="222"/>
      <c r="F586" s="222"/>
      <c r="G586" s="222"/>
      <c r="H586" s="222"/>
      <c r="I586" s="221"/>
      <c r="J586" s="222"/>
      <c r="K586" s="221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22"/>
      <c r="Z586" s="222"/>
      <c r="AA586" s="222"/>
      <c r="AB586" s="222"/>
    </row>
    <row r="587" spans="1:28">
      <c r="A587" s="225"/>
      <c r="B587" s="222"/>
      <c r="C587" s="222"/>
      <c r="D587" s="222"/>
      <c r="E587" s="222"/>
      <c r="F587" s="222"/>
      <c r="G587" s="222"/>
      <c r="H587" s="222"/>
      <c r="I587" s="221"/>
      <c r="J587" s="222"/>
      <c r="K587" s="221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22"/>
      <c r="Z587" s="222"/>
      <c r="AA587" s="222"/>
      <c r="AB587" s="222"/>
    </row>
    <row r="588" spans="1:28">
      <c r="A588" s="225"/>
      <c r="B588" s="222"/>
      <c r="C588" s="222"/>
      <c r="D588" s="222"/>
      <c r="E588" s="222"/>
      <c r="F588" s="222"/>
      <c r="G588" s="222"/>
      <c r="H588" s="222"/>
      <c r="I588" s="221"/>
      <c r="J588" s="222"/>
      <c r="K588" s="221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22"/>
      <c r="Z588" s="222"/>
      <c r="AA588" s="222"/>
      <c r="AB588" s="222"/>
    </row>
    <row r="589" spans="1:28">
      <c r="A589" s="225"/>
      <c r="B589" s="222"/>
      <c r="C589" s="222"/>
      <c r="D589" s="222"/>
      <c r="E589" s="222"/>
      <c r="F589" s="222"/>
      <c r="G589" s="222"/>
      <c r="H589" s="222"/>
      <c r="I589" s="221"/>
      <c r="J589" s="222"/>
      <c r="K589" s="221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22"/>
      <c r="Z589" s="222"/>
      <c r="AA589" s="222"/>
      <c r="AB589" s="222"/>
    </row>
    <row r="590" spans="1:28">
      <c r="A590" s="225"/>
      <c r="B590" s="222"/>
      <c r="C590" s="222"/>
      <c r="D590" s="222"/>
      <c r="E590" s="222"/>
      <c r="F590" s="222"/>
      <c r="G590" s="222"/>
      <c r="H590" s="222"/>
      <c r="I590" s="221"/>
      <c r="J590" s="222"/>
      <c r="K590" s="221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22"/>
      <c r="Z590" s="222"/>
      <c r="AA590" s="222"/>
      <c r="AB590" s="222"/>
    </row>
    <row r="591" spans="1:28">
      <c r="A591" s="225"/>
      <c r="B591" s="222"/>
      <c r="C591" s="222"/>
      <c r="D591" s="222"/>
      <c r="E591" s="222"/>
      <c r="F591" s="222"/>
      <c r="G591" s="222"/>
      <c r="H591" s="222"/>
      <c r="I591" s="221"/>
      <c r="J591" s="222"/>
      <c r="K591" s="221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22"/>
      <c r="Z591" s="222"/>
      <c r="AA591" s="222"/>
      <c r="AB591" s="222"/>
    </row>
    <row r="592" spans="1:28">
      <c r="A592" s="225"/>
      <c r="B592" s="222"/>
      <c r="C592" s="222"/>
      <c r="D592" s="222"/>
      <c r="E592" s="222"/>
      <c r="F592" s="222"/>
      <c r="G592" s="222"/>
      <c r="H592" s="222"/>
      <c r="I592" s="221"/>
      <c r="J592" s="222"/>
      <c r="K592" s="221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22"/>
      <c r="Z592" s="222"/>
      <c r="AA592" s="222"/>
      <c r="AB592" s="222"/>
    </row>
    <row r="593" spans="1:28">
      <c r="A593" s="225"/>
      <c r="B593" s="222"/>
      <c r="C593" s="222"/>
      <c r="D593" s="222"/>
      <c r="E593" s="222"/>
      <c r="F593" s="222"/>
      <c r="G593" s="222"/>
      <c r="H593" s="222"/>
      <c r="I593" s="221"/>
      <c r="J593" s="222"/>
      <c r="K593" s="221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22"/>
      <c r="Z593" s="222"/>
      <c r="AA593" s="222"/>
      <c r="AB593" s="222"/>
    </row>
    <row r="594" spans="1:28">
      <c r="A594" s="225"/>
      <c r="B594" s="222"/>
      <c r="C594" s="222"/>
      <c r="D594" s="222"/>
      <c r="E594" s="222"/>
      <c r="F594" s="222"/>
      <c r="G594" s="222"/>
      <c r="H594" s="222"/>
      <c r="I594" s="221"/>
      <c r="J594" s="222"/>
      <c r="K594" s="221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22"/>
      <c r="Z594" s="222"/>
      <c r="AA594" s="222"/>
      <c r="AB594" s="222"/>
    </row>
    <row r="595" spans="1:28">
      <c r="A595" s="225"/>
      <c r="B595" s="222"/>
      <c r="C595" s="222"/>
      <c r="D595" s="222"/>
      <c r="E595" s="222"/>
      <c r="F595" s="222"/>
      <c r="G595" s="222"/>
      <c r="H595" s="222"/>
      <c r="I595" s="221"/>
      <c r="J595" s="222"/>
      <c r="K595" s="221"/>
      <c r="L595" s="222"/>
      <c r="M595" s="222"/>
      <c r="N595" s="222"/>
      <c r="O595" s="222"/>
      <c r="P595" s="222"/>
      <c r="Q595" s="222"/>
      <c r="R595" s="222"/>
      <c r="S595" s="222"/>
      <c r="T595" s="222"/>
      <c r="U595" s="222"/>
      <c r="V595" s="222"/>
      <c r="W595" s="222"/>
      <c r="X595" s="222"/>
      <c r="Y595" s="222"/>
      <c r="Z595" s="222"/>
      <c r="AA595" s="222"/>
      <c r="AB595" s="222"/>
    </row>
    <row r="596" spans="1:28">
      <c r="A596" s="225"/>
      <c r="B596" s="222"/>
      <c r="C596" s="222"/>
      <c r="D596" s="222"/>
      <c r="E596" s="222"/>
      <c r="F596" s="222"/>
      <c r="G596" s="222"/>
      <c r="H596" s="222"/>
      <c r="I596" s="221"/>
      <c r="J596" s="222"/>
      <c r="K596" s="221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22"/>
      <c r="Z596" s="222"/>
      <c r="AA596" s="222"/>
      <c r="AB596" s="222"/>
    </row>
    <row r="597" spans="1:28">
      <c r="A597" s="225"/>
      <c r="B597" s="222"/>
      <c r="C597" s="222"/>
      <c r="D597" s="222"/>
      <c r="E597" s="222"/>
      <c r="F597" s="222"/>
      <c r="G597" s="222"/>
      <c r="H597" s="222"/>
      <c r="I597" s="221"/>
      <c r="J597" s="222"/>
      <c r="K597" s="221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22"/>
      <c r="Z597" s="222"/>
      <c r="AA597" s="222"/>
      <c r="AB597" s="222"/>
    </row>
    <row r="598" spans="1:28">
      <c r="A598" s="225"/>
      <c r="B598" s="222"/>
      <c r="C598" s="222"/>
      <c r="D598" s="222"/>
      <c r="E598" s="222"/>
      <c r="F598" s="222"/>
      <c r="G598" s="222"/>
      <c r="H598" s="222"/>
      <c r="I598" s="221"/>
      <c r="J598" s="222"/>
      <c r="K598" s="221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22"/>
      <c r="Z598" s="222"/>
      <c r="AA598" s="222"/>
      <c r="AB598" s="222"/>
    </row>
    <row r="599" spans="1:28">
      <c r="A599" s="225"/>
      <c r="B599" s="222"/>
      <c r="C599" s="222"/>
      <c r="D599" s="222"/>
      <c r="E599" s="222"/>
      <c r="F599" s="222"/>
      <c r="G599" s="222"/>
      <c r="H599" s="222"/>
      <c r="I599" s="221"/>
      <c r="J599" s="222"/>
      <c r="K599" s="221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22"/>
      <c r="Z599" s="222"/>
      <c r="AA599" s="222"/>
      <c r="AB599" s="222"/>
    </row>
    <row r="600" spans="1:28">
      <c r="A600" s="225"/>
      <c r="B600" s="222"/>
      <c r="C600" s="222"/>
      <c r="D600" s="222"/>
      <c r="E600" s="222"/>
      <c r="F600" s="222"/>
      <c r="G600" s="222"/>
      <c r="H600" s="222"/>
      <c r="I600" s="221"/>
      <c r="J600" s="222"/>
      <c r="K600" s="221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22"/>
      <c r="Z600" s="222"/>
      <c r="AA600" s="222"/>
      <c r="AB600" s="222"/>
    </row>
    <row r="601" spans="1:28">
      <c r="A601" s="225"/>
      <c r="B601" s="222"/>
      <c r="C601" s="222"/>
      <c r="D601" s="222"/>
      <c r="E601" s="222"/>
      <c r="F601" s="222"/>
      <c r="G601" s="222"/>
      <c r="H601" s="222"/>
      <c r="I601" s="221"/>
      <c r="J601" s="222"/>
      <c r="K601" s="221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22"/>
      <c r="Z601" s="222"/>
      <c r="AA601" s="222"/>
      <c r="AB601" s="222"/>
    </row>
    <row r="602" spans="1:28">
      <c r="A602" s="225"/>
      <c r="B602" s="222"/>
      <c r="C602" s="222"/>
      <c r="D602" s="222"/>
      <c r="E602" s="222"/>
      <c r="F602" s="222"/>
      <c r="G602" s="222"/>
      <c r="H602" s="222"/>
      <c r="I602" s="221"/>
      <c r="J602" s="222"/>
      <c r="K602" s="221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22"/>
      <c r="Z602" s="222"/>
      <c r="AA602" s="222"/>
      <c r="AB602" s="222"/>
    </row>
    <row r="603" spans="1:28">
      <c r="A603" s="225"/>
      <c r="B603" s="222"/>
      <c r="C603" s="222"/>
      <c r="D603" s="222"/>
      <c r="E603" s="222"/>
      <c r="F603" s="222"/>
      <c r="G603" s="222"/>
      <c r="H603" s="222"/>
      <c r="I603" s="221"/>
      <c r="J603" s="222"/>
      <c r="K603" s="221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22"/>
      <c r="Z603" s="222"/>
      <c r="AA603" s="222"/>
      <c r="AB603" s="222"/>
    </row>
    <row r="604" spans="1:28">
      <c r="A604" s="225"/>
      <c r="B604" s="222"/>
      <c r="C604" s="222"/>
      <c r="D604" s="222"/>
      <c r="E604" s="222"/>
      <c r="F604" s="222"/>
      <c r="G604" s="222"/>
      <c r="H604" s="222"/>
      <c r="I604" s="221"/>
      <c r="J604" s="222"/>
      <c r="K604" s="221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22"/>
      <c r="Z604" s="222"/>
      <c r="AA604" s="222"/>
      <c r="AB604" s="222"/>
    </row>
    <row r="605" spans="1:28">
      <c r="A605" s="225"/>
      <c r="B605" s="222"/>
      <c r="C605" s="222"/>
      <c r="D605" s="222"/>
      <c r="E605" s="222"/>
      <c r="F605" s="222"/>
      <c r="G605" s="222"/>
      <c r="H605" s="222"/>
      <c r="I605" s="221"/>
      <c r="J605" s="222"/>
      <c r="K605" s="221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22"/>
      <c r="Z605" s="222"/>
      <c r="AA605" s="222"/>
      <c r="AB605" s="222"/>
    </row>
    <row r="606" spans="1:28">
      <c r="A606" s="225"/>
      <c r="B606" s="222"/>
      <c r="C606" s="222"/>
      <c r="D606" s="222"/>
      <c r="E606" s="222"/>
      <c r="F606" s="222"/>
      <c r="G606" s="222"/>
      <c r="H606" s="222"/>
      <c r="I606" s="221"/>
      <c r="J606" s="222"/>
      <c r="K606" s="221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22"/>
      <c r="Z606" s="222"/>
      <c r="AA606" s="222"/>
      <c r="AB606" s="222"/>
    </row>
    <row r="607" spans="1:28">
      <c r="A607" s="225"/>
      <c r="B607" s="222"/>
      <c r="C607" s="222"/>
      <c r="D607" s="222"/>
      <c r="E607" s="222"/>
      <c r="F607" s="222"/>
      <c r="G607" s="222"/>
      <c r="H607" s="222"/>
      <c r="I607" s="221"/>
      <c r="J607" s="222"/>
      <c r="K607" s="221"/>
      <c r="L607" s="222"/>
      <c r="M607" s="222"/>
      <c r="N607" s="222"/>
      <c r="O607" s="222"/>
      <c r="P607" s="222"/>
      <c r="Q607" s="222"/>
      <c r="R607" s="222"/>
      <c r="S607" s="222"/>
      <c r="T607" s="222"/>
      <c r="U607" s="222"/>
      <c r="V607" s="222"/>
      <c r="W607" s="222"/>
      <c r="X607" s="222"/>
      <c r="Y607" s="222"/>
      <c r="Z607" s="222"/>
      <c r="AA607" s="222"/>
      <c r="AB607" s="222"/>
    </row>
    <row r="608" spans="1:28">
      <c r="A608" s="225"/>
      <c r="B608" s="222"/>
      <c r="C608" s="222"/>
      <c r="D608" s="222"/>
      <c r="E608" s="222"/>
      <c r="F608" s="222"/>
      <c r="G608" s="222"/>
      <c r="H608" s="222"/>
      <c r="I608" s="221"/>
      <c r="J608" s="222"/>
      <c r="K608" s="221"/>
      <c r="L608" s="222"/>
      <c r="M608" s="222"/>
      <c r="N608" s="222"/>
      <c r="O608" s="222"/>
      <c r="P608" s="222"/>
      <c r="Q608" s="222"/>
      <c r="R608" s="222"/>
      <c r="S608" s="222"/>
      <c r="T608" s="222"/>
      <c r="U608" s="222"/>
      <c r="V608" s="222"/>
      <c r="W608" s="222"/>
      <c r="X608" s="222"/>
      <c r="Y608" s="222"/>
      <c r="Z608" s="222"/>
      <c r="AA608" s="222"/>
      <c r="AB608" s="222"/>
    </row>
    <row r="609" spans="1:28">
      <c r="A609" s="225"/>
      <c r="B609" s="222"/>
      <c r="C609" s="222"/>
      <c r="D609" s="222"/>
      <c r="E609" s="222"/>
      <c r="F609" s="222"/>
      <c r="G609" s="222"/>
      <c r="H609" s="222"/>
      <c r="I609" s="221"/>
      <c r="J609" s="222"/>
      <c r="K609" s="221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22"/>
      <c r="Z609" s="222"/>
      <c r="AA609" s="222"/>
      <c r="AB609" s="222"/>
    </row>
    <row r="610" spans="1:28">
      <c r="A610" s="225"/>
      <c r="B610" s="222"/>
      <c r="C610" s="222"/>
      <c r="D610" s="222"/>
      <c r="E610" s="222"/>
      <c r="F610" s="222"/>
      <c r="G610" s="222"/>
      <c r="H610" s="222"/>
      <c r="I610" s="221"/>
      <c r="J610" s="222"/>
      <c r="K610" s="221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22"/>
      <c r="Z610" s="222"/>
      <c r="AA610" s="222"/>
      <c r="AB610" s="222"/>
    </row>
    <row r="611" spans="1:28">
      <c r="A611" s="225"/>
      <c r="B611" s="222"/>
      <c r="C611" s="222"/>
      <c r="D611" s="222"/>
      <c r="E611" s="222"/>
      <c r="F611" s="222"/>
      <c r="G611" s="222"/>
      <c r="H611" s="222"/>
      <c r="I611" s="221"/>
      <c r="J611" s="222"/>
      <c r="K611" s="221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22"/>
      <c r="Z611" s="222"/>
      <c r="AA611" s="222"/>
      <c r="AB611" s="222"/>
    </row>
    <row r="612" spans="1:28">
      <c r="A612" s="225"/>
      <c r="B612" s="222"/>
      <c r="C612" s="222"/>
      <c r="D612" s="222"/>
      <c r="E612" s="222"/>
      <c r="F612" s="222"/>
      <c r="G612" s="222"/>
      <c r="H612" s="222"/>
      <c r="I612" s="221"/>
      <c r="J612" s="222"/>
      <c r="K612" s="221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22"/>
      <c r="Z612" s="222"/>
      <c r="AA612" s="222"/>
      <c r="AB612" s="222"/>
    </row>
    <row r="613" spans="1:28">
      <c r="A613" s="225"/>
      <c r="B613" s="222"/>
      <c r="C613" s="222"/>
      <c r="D613" s="222"/>
      <c r="E613" s="222"/>
      <c r="F613" s="222"/>
      <c r="G613" s="222"/>
      <c r="H613" s="222"/>
      <c r="I613" s="221"/>
      <c r="J613" s="222"/>
      <c r="K613" s="221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22"/>
      <c r="Z613" s="222"/>
      <c r="AA613" s="222"/>
      <c r="AB613" s="222"/>
    </row>
    <row r="614" spans="1:28">
      <c r="A614" s="225"/>
      <c r="B614" s="222"/>
      <c r="C614" s="222"/>
      <c r="D614" s="222"/>
      <c r="E614" s="222"/>
      <c r="F614" s="222"/>
      <c r="G614" s="222"/>
      <c r="H614" s="222"/>
      <c r="I614" s="221"/>
      <c r="J614" s="222"/>
      <c r="K614" s="221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22"/>
      <c r="Z614" s="222"/>
      <c r="AA614" s="222"/>
      <c r="AB614" s="222"/>
    </row>
    <row r="615" spans="1:28">
      <c r="A615" s="225"/>
      <c r="B615" s="222"/>
      <c r="C615" s="222"/>
      <c r="D615" s="222"/>
      <c r="E615" s="222"/>
      <c r="F615" s="222"/>
      <c r="G615" s="222"/>
      <c r="H615" s="222"/>
      <c r="I615" s="221"/>
      <c r="J615" s="222"/>
      <c r="K615" s="221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22"/>
      <c r="Z615" s="222"/>
      <c r="AA615" s="222"/>
      <c r="AB615" s="222"/>
    </row>
    <row r="616" spans="1:28">
      <c r="A616" s="225"/>
      <c r="B616" s="222"/>
      <c r="C616" s="222"/>
      <c r="D616" s="222"/>
      <c r="E616" s="222"/>
      <c r="F616" s="222"/>
      <c r="G616" s="222"/>
      <c r="H616" s="222"/>
      <c r="I616" s="221"/>
      <c r="J616" s="222"/>
      <c r="K616" s="221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22"/>
      <c r="Z616" s="222"/>
      <c r="AA616" s="222"/>
      <c r="AB616" s="222"/>
    </row>
    <row r="617" spans="1:28">
      <c r="A617" s="225"/>
      <c r="B617" s="222"/>
      <c r="C617" s="222"/>
      <c r="D617" s="222"/>
      <c r="E617" s="222"/>
      <c r="F617" s="222"/>
      <c r="G617" s="222"/>
      <c r="H617" s="222"/>
      <c r="I617" s="221"/>
      <c r="J617" s="222"/>
      <c r="K617" s="221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22"/>
      <c r="Z617" s="222"/>
      <c r="AA617" s="222"/>
      <c r="AB617" s="222"/>
    </row>
    <row r="618" spans="1:28">
      <c r="A618" s="225"/>
      <c r="B618" s="222"/>
      <c r="C618" s="222"/>
      <c r="D618" s="222"/>
      <c r="E618" s="222"/>
      <c r="F618" s="222"/>
      <c r="G618" s="222"/>
      <c r="H618" s="222"/>
      <c r="I618" s="221"/>
      <c r="J618" s="222"/>
      <c r="K618" s="221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22"/>
      <c r="Z618" s="222"/>
      <c r="AA618" s="222"/>
      <c r="AB618" s="222"/>
    </row>
    <row r="619" spans="1:28">
      <c r="A619" s="225"/>
      <c r="B619" s="222"/>
      <c r="C619" s="222"/>
      <c r="D619" s="222"/>
      <c r="E619" s="222"/>
      <c r="F619" s="222"/>
      <c r="G619" s="222"/>
      <c r="H619" s="222"/>
      <c r="I619" s="221"/>
      <c r="J619" s="222"/>
      <c r="K619" s="221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22"/>
      <c r="Z619" s="222"/>
      <c r="AA619" s="222"/>
      <c r="AB619" s="222"/>
    </row>
    <row r="620" spans="1:28">
      <c r="A620" s="225"/>
      <c r="B620" s="222"/>
      <c r="C620" s="222"/>
      <c r="D620" s="222"/>
      <c r="E620" s="222"/>
      <c r="F620" s="222"/>
      <c r="G620" s="222"/>
      <c r="H620" s="222"/>
      <c r="I620" s="221"/>
      <c r="J620" s="222"/>
      <c r="K620" s="221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22"/>
      <c r="Z620" s="222"/>
      <c r="AA620" s="222"/>
      <c r="AB620" s="222"/>
    </row>
    <row r="621" spans="1:28">
      <c r="A621" s="225"/>
      <c r="B621" s="222"/>
      <c r="C621" s="222"/>
      <c r="D621" s="222"/>
      <c r="E621" s="222"/>
      <c r="F621" s="222"/>
      <c r="G621" s="222"/>
      <c r="H621" s="222"/>
      <c r="I621" s="221"/>
      <c r="J621" s="222"/>
      <c r="K621" s="221"/>
      <c r="L621" s="222"/>
      <c r="M621" s="222"/>
      <c r="N621" s="222"/>
      <c r="O621" s="222"/>
      <c r="P621" s="222"/>
      <c r="Q621" s="222"/>
      <c r="R621" s="222"/>
      <c r="S621" s="222"/>
      <c r="T621" s="222"/>
      <c r="U621" s="222"/>
      <c r="V621" s="222"/>
      <c r="W621" s="222"/>
      <c r="X621" s="222"/>
      <c r="Y621" s="222"/>
      <c r="Z621" s="222"/>
      <c r="AA621" s="222"/>
      <c r="AB621" s="222"/>
    </row>
    <row r="622" spans="1:28">
      <c r="A622" s="225"/>
      <c r="B622" s="222"/>
      <c r="C622" s="222"/>
      <c r="D622" s="222"/>
      <c r="E622" s="222"/>
      <c r="F622" s="222"/>
      <c r="G622" s="222"/>
      <c r="H622" s="222"/>
      <c r="I622" s="221"/>
      <c r="J622" s="222"/>
      <c r="K622" s="221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22"/>
      <c r="Z622" s="222"/>
      <c r="AA622" s="222"/>
      <c r="AB622" s="222"/>
    </row>
    <row r="623" spans="1:28">
      <c r="A623" s="225"/>
      <c r="B623" s="222"/>
      <c r="C623" s="222"/>
      <c r="D623" s="222"/>
      <c r="E623" s="222"/>
      <c r="F623" s="222"/>
      <c r="G623" s="222"/>
      <c r="H623" s="222"/>
      <c r="I623" s="221"/>
      <c r="J623" s="222"/>
      <c r="K623" s="221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22"/>
      <c r="Z623" s="222"/>
      <c r="AA623" s="222"/>
      <c r="AB623" s="222"/>
    </row>
    <row r="624" spans="1:28">
      <c r="A624" s="225"/>
      <c r="B624" s="222"/>
      <c r="C624" s="222"/>
      <c r="D624" s="222"/>
      <c r="E624" s="222"/>
      <c r="F624" s="222"/>
      <c r="G624" s="222"/>
      <c r="H624" s="222"/>
      <c r="I624" s="221"/>
      <c r="J624" s="222"/>
      <c r="K624" s="221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22"/>
      <c r="Z624" s="222"/>
      <c r="AA624" s="222"/>
      <c r="AB624" s="222"/>
    </row>
    <row r="625" spans="1:28">
      <c r="A625" s="225"/>
      <c r="B625" s="222"/>
      <c r="C625" s="222"/>
      <c r="D625" s="222"/>
      <c r="E625" s="222"/>
      <c r="F625" s="222"/>
      <c r="G625" s="222"/>
      <c r="H625" s="222"/>
      <c r="I625" s="221"/>
      <c r="J625" s="222"/>
      <c r="K625" s="221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22"/>
      <c r="Z625" s="222"/>
      <c r="AA625" s="222"/>
      <c r="AB625" s="222"/>
    </row>
    <row r="626" spans="1:28">
      <c r="A626" s="225"/>
      <c r="B626" s="222"/>
      <c r="C626" s="222"/>
      <c r="D626" s="222"/>
      <c r="E626" s="222"/>
      <c r="F626" s="222"/>
      <c r="G626" s="222"/>
      <c r="H626" s="222"/>
      <c r="I626" s="221"/>
      <c r="J626" s="222"/>
      <c r="K626" s="221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22"/>
      <c r="Z626" s="222"/>
      <c r="AA626" s="222"/>
      <c r="AB626" s="222"/>
    </row>
    <row r="627" spans="1:28">
      <c r="A627" s="225"/>
      <c r="B627" s="222"/>
      <c r="C627" s="222"/>
      <c r="D627" s="222"/>
      <c r="E627" s="222"/>
      <c r="F627" s="222"/>
      <c r="G627" s="222"/>
      <c r="H627" s="222"/>
      <c r="I627" s="221"/>
      <c r="J627" s="222"/>
      <c r="K627" s="221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22"/>
      <c r="Z627" s="222"/>
      <c r="AA627" s="222"/>
      <c r="AB627" s="222"/>
    </row>
    <row r="628" spans="1:28">
      <c r="A628" s="225"/>
      <c r="B628" s="222"/>
      <c r="C628" s="222"/>
      <c r="D628" s="222"/>
      <c r="E628" s="222"/>
      <c r="F628" s="222"/>
      <c r="G628" s="222"/>
      <c r="H628" s="222"/>
      <c r="I628" s="221"/>
      <c r="J628" s="222"/>
      <c r="K628" s="221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22"/>
      <c r="Z628" s="222"/>
      <c r="AA628" s="222"/>
      <c r="AB628" s="222"/>
    </row>
    <row r="629" spans="1:28">
      <c r="A629" s="225"/>
      <c r="B629" s="222"/>
      <c r="C629" s="222"/>
      <c r="D629" s="222"/>
      <c r="E629" s="222"/>
      <c r="F629" s="222"/>
      <c r="G629" s="222"/>
      <c r="H629" s="222"/>
      <c r="I629" s="221"/>
      <c r="J629" s="222"/>
      <c r="K629" s="221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22"/>
      <c r="Z629" s="222"/>
      <c r="AA629" s="222"/>
      <c r="AB629" s="222"/>
    </row>
    <row r="630" spans="1:28">
      <c r="A630" s="225"/>
      <c r="B630" s="222"/>
      <c r="C630" s="222"/>
      <c r="D630" s="222"/>
      <c r="E630" s="222"/>
      <c r="F630" s="222"/>
      <c r="G630" s="222"/>
      <c r="H630" s="222"/>
      <c r="I630" s="221"/>
      <c r="J630" s="222"/>
      <c r="K630" s="221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22"/>
      <c r="Z630" s="222"/>
      <c r="AA630" s="222"/>
      <c r="AB630" s="222"/>
    </row>
    <row r="631" spans="1:28">
      <c r="A631" s="225"/>
      <c r="B631" s="222"/>
      <c r="C631" s="222"/>
      <c r="D631" s="222"/>
      <c r="E631" s="222"/>
      <c r="F631" s="222"/>
      <c r="G631" s="222"/>
      <c r="H631" s="222"/>
      <c r="I631" s="221"/>
      <c r="J631" s="222"/>
      <c r="K631" s="221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22"/>
      <c r="Z631" s="222"/>
      <c r="AA631" s="222"/>
      <c r="AB631" s="222"/>
    </row>
    <row r="632" spans="1:28">
      <c r="A632" s="225"/>
      <c r="B632" s="222"/>
      <c r="C632" s="222"/>
      <c r="D632" s="222"/>
      <c r="E632" s="222"/>
      <c r="F632" s="222"/>
      <c r="G632" s="222"/>
      <c r="H632" s="222"/>
      <c r="I632" s="221"/>
      <c r="J632" s="222"/>
      <c r="K632" s="221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22"/>
      <c r="Z632" s="222"/>
      <c r="AA632" s="222"/>
      <c r="AB632" s="222"/>
    </row>
    <row r="633" spans="1:28">
      <c r="A633" s="225"/>
      <c r="B633" s="222"/>
      <c r="C633" s="222"/>
      <c r="D633" s="222"/>
      <c r="E633" s="222"/>
      <c r="F633" s="222"/>
      <c r="G633" s="222"/>
      <c r="H633" s="222"/>
      <c r="I633" s="221"/>
      <c r="J633" s="222"/>
      <c r="K633" s="221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22"/>
      <c r="Z633" s="222"/>
      <c r="AA633" s="222"/>
      <c r="AB633" s="222"/>
    </row>
    <row r="634" spans="1:28">
      <c r="A634" s="225"/>
      <c r="B634" s="222"/>
      <c r="C634" s="222"/>
      <c r="D634" s="222"/>
      <c r="E634" s="222"/>
      <c r="F634" s="222"/>
      <c r="G634" s="222"/>
      <c r="H634" s="222"/>
      <c r="I634" s="221"/>
      <c r="J634" s="222"/>
      <c r="K634" s="221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22"/>
      <c r="Z634" s="222"/>
      <c r="AA634" s="222"/>
      <c r="AB634" s="222"/>
    </row>
    <row r="635" spans="1:28">
      <c r="A635" s="225"/>
      <c r="B635" s="222"/>
      <c r="C635" s="222"/>
      <c r="D635" s="222"/>
      <c r="E635" s="222"/>
      <c r="F635" s="222"/>
      <c r="G635" s="222"/>
      <c r="H635" s="222"/>
      <c r="I635" s="221"/>
      <c r="J635" s="222"/>
      <c r="K635" s="221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22"/>
      <c r="Z635" s="222"/>
      <c r="AA635" s="222"/>
      <c r="AB635" s="222"/>
    </row>
    <row r="636" spans="1:28">
      <c r="A636" s="225"/>
      <c r="B636" s="222"/>
      <c r="C636" s="222"/>
      <c r="D636" s="222"/>
      <c r="E636" s="222"/>
      <c r="F636" s="222"/>
      <c r="G636" s="222"/>
      <c r="H636" s="222"/>
      <c r="I636" s="221"/>
      <c r="J636" s="222"/>
      <c r="K636" s="221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22"/>
      <c r="Z636" s="222"/>
      <c r="AA636" s="222"/>
      <c r="AB636" s="222"/>
    </row>
    <row r="637" spans="1:28">
      <c r="A637" s="225"/>
      <c r="B637" s="222"/>
      <c r="C637" s="222"/>
      <c r="D637" s="222"/>
      <c r="E637" s="222"/>
      <c r="F637" s="222"/>
      <c r="G637" s="222"/>
      <c r="H637" s="222"/>
      <c r="I637" s="221"/>
      <c r="J637" s="222"/>
      <c r="K637" s="221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22"/>
      <c r="Z637" s="222"/>
      <c r="AA637" s="222"/>
      <c r="AB637" s="222"/>
    </row>
    <row r="638" spans="1:28">
      <c r="A638" s="225"/>
      <c r="B638" s="222"/>
      <c r="C638" s="222"/>
      <c r="D638" s="222"/>
      <c r="E638" s="222"/>
      <c r="F638" s="222"/>
      <c r="G638" s="222"/>
      <c r="H638" s="222"/>
      <c r="I638" s="221"/>
      <c r="J638" s="222"/>
      <c r="K638" s="221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22"/>
      <c r="Z638" s="222"/>
      <c r="AA638" s="222"/>
      <c r="AB638" s="222"/>
    </row>
    <row r="639" spans="1:28">
      <c r="A639" s="225"/>
      <c r="B639" s="222"/>
      <c r="C639" s="222"/>
      <c r="D639" s="222"/>
      <c r="E639" s="222"/>
      <c r="F639" s="222"/>
      <c r="G639" s="222"/>
      <c r="H639" s="222"/>
      <c r="I639" s="221"/>
      <c r="J639" s="222"/>
      <c r="K639" s="221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22"/>
      <c r="Z639" s="222"/>
      <c r="AA639" s="222"/>
      <c r="AB639" s="222"/>
    </row>
    <row r="640" spans="1:28">
      <c r="A640" s="225"/>
      <c r="B640" s="222"/>
      <c r="C640" s="222"/>
      <c r="D640" s="222"/>
      <c r="E640" s="222"/>
      <c r="F640" s="222"/>
      <c r="G640" s="222"/>
      <c r="H640" s="222"/>
      <c r="I640" s="221"/>
      <c r="J640" s="222"/>
      <c r="K640" s="221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22"/>
      <c r="Z640" s="222"/>
      <c r="AA640" s="222"/>
      <c r="AB640" s="222"/>
    </row>
    <row r="641" spans="1:28">
      <c r="A641" s="225"/>
      <c r="B641" s="222"/>
      <c r="C641" s="222"/>
      <c r="D641" s="222"/>
      <c r="E641" s="222"/>
      <c r="F641" s="222"/>
      <c r="G641" s="222"/>
      <c r="H641" s="222"/>
      <c r="I641" s="221"/>
      <c r="J641" s="222"/>
      <c r="K641" s="221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22"/>
      <c r="Z641" s="222"/>
      <c r="AA641" s="222"/>
      <c r="AB641" s="222"/>
    </row>
    <row r="642" spans="1:28">
      <c r="A642" s="225"/>
      <c r="B642" s="222"/>
      <c r="C642" s="222"/>
      <c r="D642" s="222"/>
      <c r="E642" s="222"/>
      <c r="F642" s="222"/>
      <c r="G642" s="222"/>
      <c r="H642" s="222"/>
      <c r="I642" s="221"/>
      <c r="J642" s="222"/>
      <c r="K642" s="221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22"/>
      <c r="Z642" s="222"/>
      <c r="AA642" s="222"/>
      <c r="AB642" s="222"/>
    </row>
    <row r="643" spans="1:28">
      <c r="A643" s="225"/>
      <c r="B643" s="222"/>
      <c r="C643" s="222"/>
      <c r="D643" s="222"/>
      <c r="E643" s="222"/>
      <c r="F643" s="222"/>
      <c r="G643" s="222"/>
      <c r="H643" s="222"/>
      <c r="I643" s="221"/>
      <c r="J643" s="222"/>
      <c r="K643" s="221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22"/>
      <c r="Z643" s="222"/>
      <c r="AA643" s="222"/>
      <c r="AB643" s="222"/>
    </row>
    <row r="644" spans="1:28">
      <c r="A644" s="225"/>
      <c r="B644" s="222"/>
      <c r="C644" s="222"/>
      <c r="D644" s="222"/>
      <c r="E644" s="222"/>
      <c r="F644" s="222"/>
      <c r="G644" s="222"/>
      <c r="H644" s="222"/>
      <c r="I644" s="221"/>
      <c r="J644" s="222"/>
      <c r="K644" s="221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22"/>
      <c r="Z644" s="222"/>
      <c r="AA644" s="222"/>
      <c r="AB644" s="222"/>
    </row>
    <row r="645" spans="1:28">
      <c r="A645" s="225"/>
      <c r="B645" s="222"/>
      <c r="C645" s="222"/>
      <c r="D645" s="222"/>
      <c r="E645" s="222"/>
      <c r="F645" s="222"/>
      <c r="G645" s="222"/>
      <c r="H645" s="222"/>
      <c r="I645" s="221"/>
      <c r="J645" s="222"/>
      <c r="K645" s="221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22"/>
      <c r="Z645" s="222"/>
      <c r="AA645" s="222"/>
      <c r="AB645" s="222"/>
    </row>
    <row r="646" spans="1:28">
      <c r="A646" s="225"/>
      <c r="B646" s="222"/>
      <c r="C646" s="222"/>
      <c r="D646" s="222"/>
      <c r="E646" s="222"/>
      <c r="F646" s="222"/>
      <c r="G646" s="222"/>
      <c r="H646" s="222"/>
      <c r="I646" s="221"/>
      <c r="J646" s="222"/>
      <c r="K646" s="221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22"/>
      <c r="Z646" s="222"/>
      <c r="AA646" s="222"/>
      <c r="AB646" s="222"/>
    </row>
    <row r="647" spans="1:28">
      <c r="A647" s="225"/>
      <c r="B647" s="222"/>
      <c r="C647" s="222"/>
      <c r="D647" s="222"/>
      <c r="E647" s="222"/>
      <c r="F647" s="222"/>
      <c r="G647" s="222"/>
      <c r="H647" s="222"/>
      <c r="I647" s="221"/>
      <c r="J647" s="222"/>
      <c r="K647" s="221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22"/>
      <c r="Z647" s="222"/>
      <c r="AA647" s="222"/>
      <c r="AB647" s="222"/>
    </row>
    <row r="648" spans="1:28">
      <c r="A648" s="225"/>
      <c r="B648" s="222"/>
      <c r="C648" s="222"/>
      <c r="D648" s="222"/>
      <c r="E648" s="222"/>
      <c r="F648" s="222"/>
      <c r="G648" s="222"/>
      <c r="H648" s="222"/>
      <c r="I648" s="221"/>
      <c r="J648" s="222"/>
      <c r="K648" s="221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22"/>
      <c r="Z648" s="222"/>
      <c r="AA648" s="222"/>
      <c r="AB648" s="222"/>
    </row>
    <row r="649" spans="1:28">
      <c r="A649" s="225"/>
      <c r="B649" s="222"/>
      <c r="C649" s="222"/>
      <c r="D649" s="222"/>
      <c r="E649" s="222"/>
      <c r="F649" s="222"/>
      <c r="G649" s="222"/>
      <c r="H649" s="222"/>
      <c r="I649" s="221"/>
      <c r="J649" s="222"/>
      <c r="K649" s="221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22"/>
      <c r="Z649" s="222"/>
      <c r="AA649" s="222"/>
      <c r="AB649" s="222"/>
    </row>
    <row r="650" spans="1:28">
      <c r="A650" s="225"/>
      <c r="B650" s="222"/>
      <c r="C650" s="222"/>
      <c r="D650" s="222"/>
      <c r="E650" s="222"/>
      <c r="F650" s="222"/>
      <c r="G650" s="222"/>
      <c r="H650" s="222"/>
      <c r="I650" s="221"/>
      <c r="J650" s="222"/>
      <c r="K650" s="221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22"/>
      <c r="Z650" s="222"/>
      <c r="AA650" s="222"/>
      <c r="AB650" s="222"/>
    </row>
    <row r="651" spans="1:28">
      <c r="A651" s="225"/>
      <c r="B651" s="222"/>
      <c r="C651" s="222"/>
      <c r="D651" s="222"/>
      <c r="E651" s="222"/>
      <c r="F651" s="222"/>
      <c r="G651" s="222"/>
      <c r="H651" s="222"/>
      <c r="I651" s="221"/>
      <c r="J651" s="222"/>
      <c r="K651" s="221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22"/>
      <c r="Z651" s="222"/>
      <c r="AA651" s="222"/>
      <c r="AB651" s="222"/>
    </row>
    <row r="652" spans="1:28">
      <c r="A652" s="225"/>
      <c r="B652" s="222"/>
      <c r="C652" s="222"/>
      <c r="D652" s="222"/>
      <c r="E652" s="222"/>
      <c r="F652" s="222"/>
      <c r="G652" s="222"/>
      <c r="H652" s="222"/>
      <c r="I652" s="221"/>
      <c r="J652" s="222"/>
      <c r="K652" s="221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22"/>
      <c r="Z652" s="222"/>
      <c r="AA652" s="222"/>
      <c r="AB652" s="222"/>
    </row>
    <row r="653" spans="1:28">
      <c r="A653" s="225"/>
      <c r="B653" s="222"/>
      <c r="C653" s="222"/>
      <c r="D653" s="222"/>
      <c r="E653" s="222"/>
      <c r="F653" s="222"/>
      <c r="G653" s="222"/>
      <c r="H653" s="222"/>
      <c r="I653" s="221"/>
      <c r="J653" s="222"/>
      <c r="K653" s="221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22"/>
      <c r="Z653" s="222"/>
      <c r="AA653" s="222"/>
      <c r="AB653" s="222"/>
    </row>
    <row r="654" spans="1:28">
      <c r="A654" s="225"/>
      <c r="B654" s="222"/>
      <c r="C654" s="222"/>
      <c r="D654" s="222"/>
      <c r="E654" s="222"/>
      <c r="F654" s="222"/>
      <c r="G654" s="222"/>
      <c r="H654" s="222"/>
      <c r="I654" s="221"/>
      <c r="J654" s="222"/>
      <c r="K654" s="221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22"/>
      <c r="Z654" s="222"/>
      <c r="AA654" s="222"/>
      <c r="AB654" s="222"/>
    </row>
    <row r="655" spans="1:28">
      <c r="A655" s="225"/>
      <c r="B655" s="222"/>
      <c r="C655" s="222"/>
      <c r="D655" s="222"/>
      <c r="E655" s="222"/>
      <c r="F655" s="222"/>
      <c r="G655" s="222"/>
      <c r="H655" s="222"/>
      <c r="I655" s="221"/>
      <c r="J655" s="222"/>
      <c r="K655" s="221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22"/>
      <c r="Z655" s="222"/>
      <c r="AA655" s="222"/>
      <c r="AB655" s="222"/>
    </row>
    <row r="656" spans="1:28">
      <c r="A656" s="225"/>
      <c r="B656" s="222"/>
      <c r="C656" s="222"/>
      <c r="D656" s="222"/>
      <c r="E656" s="222"/>
      <c r="F656" s="222"/>
      <c r="G656" s="222"/>
      <c r="H656" s="222"/>
      <c r="I656" s="221"/>
      <c r="J656" s="222"/>
      <c r="K656" s="221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22"/>
      <c r="Z656" s="222"/>
      <c r="AA656" s="222"/>
      <c r="AB656" s="222"/>
    </row>
    <row r="657" spans="1:28">
      <c r="A657" s="225"/>
      <c r="B657" s="222"/>
      <c r="C657" s="222"/>
      <c r="D657" s="222"/>
      <c r="E657" s="222"/>
      <c r="F657" s="222"/>
      <c r="G657" s="222"/>
      <c r="H657" s="222"/>
      <c r="I657" s="221"/>
      <c r="J657" s="222"/>
      <c r="K657" s="221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22"/>
      <c r="Z657" s="222"/>
      <c r="AA657" s="222"/>
      <c r="AB657" s="222"/>
    </row>
    <row r="658" spans="1:28">
      <c r="A658" s="225"/>
      <c r="B658" s="222"/>
      <c r="C658" s="222"/>
      <c r="D658" s="222"/>
      <c r="E658" s="222"/>
      <c r="F658" s="222"/>
      <c r="G658" s="222"/>
      <c r="H658" s="222"/>
      <c r="I658" s="221"/>
      <c r="J658" s="222"/>
      <c r="K658" s="221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22"/>
      <c r="Z658" s="222"/>
      <c r="AA658" s="222"/>
      <c r="AB658" s="222"/>
    </row>
    <row r="659" spans="1:28">
      <c r="A659" s="225"/>
      <c r="B659" s="222"/>
      <c r="C659" s="222"/>
      <c r="D659" s="222"/>
      <c r="E659" s="222"/>
      <c r="F659" s="222"/>
      <c r="G659" s="222"/>
      <c r="H659" s="222"/>
      <c r="I659" s="221"/>
      <c r="J659" s="222"/>
      <c r="K659" s="221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22"/>
      <c r="Z659" s="222"/>
      <c r="AA659" s="222"/>
      <c r="AB659" s="222"/>
    </row>
    <row r="660" spans="1:28">
      <c r="A660" s="225"/>
      <c r="B660" s="222"/>
      <c r="C660" s="222"/>
      <c r="D660" s="222"/>
      <c r="E660" s="222"/>
      <c r="F660" s="222"/>
      <c r="G660" s="222"/>
      <c r="H660" s="222"/>
      <c r="I660" s="221"/>
      <c r="J660" s="222"/>
      <c r="K660" s="221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22"/>
      <c r="Z660" s="222"/>
      <c r="AA660" s="222"/>
      <c r="AB660" s="222"/>
    </row>
    <row r="661" spans="1:28">
      <c r="A661" s="225"/>
      <c r="B661" s="222"/>
      <c r="C661" s="222"/>
      <c r="D661" s="222"/>
      <c r="E661" s="222"/>
      <c r="F661" s="222"/>
      <c r="G661" s="222"/>
      <c r="H661" s="222"/>
      <c r="I661" s="221"/>
      <c r="J661" s="222"/>
      <c r="K661" s="221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22"/>
      <c r="Z661" s="222"/>
      <c r="AA661" s="222"/>
      <c r="AB661" s="222"/>
    </row>
    <row r="662" spans="1:28">
      <c r="A662" s="225"/>
      <c r="B662" s="222"/>
      <c r="C662" s="222"/>
      <c r="D662" s="222"/>
      <c r="E662" s="222"/>
      <c r="F662" s="222"/>
      <c r="G662" s="222"/>
      <c r="H662" s="222"/>
      <c r="I662" s="221"/>
      <c r="J662" s="222"/>
      <c r="K662" s="221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22"/>
      <c r="Z662" s="222"/>
      <c r="AA662" s="222"/>
      <c r="AB662" s="222"/>
    </row>
    <row r="663" spans="1:28">
      <c r="A663" s="225"/>
      <c r="B663" s="222"/>
      <c r="C663" s="222"/>
      <c r="D663" s="222"/>
      <c r="E663" s="222"/>
      <c r="F663" s="222"/>
      <c r="G663" s="222"/>
      <c r="H663" s="222"/>
      <c r="I663" s="221"/>
      <c r="J663" s="222"/>
      <c r="K663" s="221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22"/>
      <c r="Z663" s="222"/>
      <c r="AA663" s="222"/>
      <c r="AB663" s="222"/>
    </row>
    <row r="664" spans="1:28">
      <c r="A664" s="225"/>
      <c r="B664" s="222"/>
      <c r="C664" s="222"/>
      <c r="D664" s="222"/>
      <c r="E664" s="222"/>
      <c r="F664" s="222"/>
      <c r="G664" s="222"/>
      <c r="H664" s="222"/>
      <c r="I664" s="221"/>
      <c r="J664" s="222"/>
      <c r="K664" s="221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22"/>
      <c r="Z664" s="222"/>
      <c r="AA664" s="222"/>
      <c r="AB664" s="222"/>
    </row>
    <row r="665" spans="1:28">
      <c r="A665" s="225"/>
      <c r="B665" s="222"/>
      <c r="C665" s="222"/>
      <c r="D665" s="222"/>
      <c r="E665" s="222"/>
      <c r="F665" s="222"/>
      <c r="G665" s="222"/>
      <c r="H665" s="222"/>
      <c r="I665" s="221"/>
      <c r="J665" s="222"/>
      <c r="K665" s="221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22"/>
      <c r="Z665" s="222"/>
      <c r="AA665" s="222"/>
      <c r="AB665" s="222"/>
    </row>
    <row r="666" spans="1:28">
      <c r="A666" s="225"/>
      <c r="B666" s="222"/>
      <c r="C666" s="222"/>
      <c r="D666" s="222"/>
      <c r="E666" s="222"/>
      <c r="F666" s="222"/>
      <c r="G666" s="222"/>
      <c r="H666" s="222"/>
      <c r="I666" s="221"/>
      <c r="J666" s="222"/>
      <c r="K666" s="221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22"/>
      <c r="Z666" s="222"/>
      <c r="AA666" s="222"/>
      <c r="AB666" s="222"/>
    </row>
    <row r="667" spans="1:28">
      <c r="A667" s="225"/>
      <c r="B667" s="222"/>
      <c r="C667" s="222"/>
      <c r="D667" s="222"/>
      <c r="E667" s="222"/>
      <c r="F667" s="222"/>
      <c r="G667" s="222"/>
      <c r="H667" s="222"/>
      <c r="I667" s="221"/>
      <c r="J667" s="222"/>
      <c r="K667" s="221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22"/>
      <c r="Z667" s="222"/>
      <c r="AA667" s="222"/>
      <c r="AB667" s="222"/>
    </row>
    <row r="668" spans="1:28">
      <c r="A668" s="225"/>
      <c r="B668" s="222"/>
      <c r="C668" s="222"/>
      <c r="D668" s="222"/>
      <c r="E668" s="222"/>
      <c r="F668" s="222"/>
      <c r="G668" s="222"/>
      <c r="H668" s="222"/>
      <c r="I668" s="221"/>
      <c r="J668" s="222"/>
      <c r="K668" s="221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22"/>
      <c r="Z668" s="222"/>
      <c r="AA668" s="222"/>
      <c r="AB668" s="222"/>
    </row>
    <row r="669" spans="1:28">
      <c r="A669" s="225"/>
      <c r="B669" s="222"/>
      <c r="C669" s="222"/>
      <c r="D669" s="222"/>
      <c r="E669" s="222"/>
      <c r="F669" s="222"/>
      <c r="G669" s="222"/>
      <c r="H669" s="222"/>
      <c r="I669" s="221"/>
      <c r="J669" s="222"/>
      <c r="K669" s="221"/>
      <c r="L669" s="222"/>
      <c r="M669" s="222"/>
      <c r="N669" s="222"/>
      <c r="O669" s="222"/>
      <c r="P669" s="222"/>
      <c r="Q669" s="222"/>
      <c r="R669" s="222"/>
      <c r="S669" s="222"/>
      <c r="T669" s="222"/>
      <c r="U669" s="222"/>
      <c r="V669" s="222"/>
      <c r="W669" s="222"/>
      <c r="X669" s="222"/>
      <c r="Y669" s="222"/>
      <c r="Z669" s="222"/>
      <c r="AA669" s="222"/>
      <c r="AB669" s="222"/>
    </row>
    <row r="670" spans="1:28">
      <c r="A670" s="225"/>
      <c r="B670" s="222"/>
      <c r="C670" s="222"/>
      <c r="D670" s="222"/>
      <c r="E670" s="222"/>
      <c r="F670" s="222"/>
      <c r="G670" s="222"/>
      <c r="H670" s="222"/>
      <c r="I670" s="221"/>
      <c r="J670" s="222"/>
      <c r="K670" s="221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22"/>
      <c r="Z670" s="222"/>
      <c r="AA670" s="222"/>
      <c r="AB670" s="222"/>
    </row>
    <row r="671" spans="1:28">
      <c r="A671" s="225"/>
      <c r="B671" s="222"/>
      <c r="C671" s="222"/>
      <c r="D671" s="222"/>
      <c r="E671" s="222"/>
      <c r="F671" s="222"/>
      <c r="G671" s="222"/>
      <c r="H671" s="222"/>
      <c r="I671" s="221"/>
      <c r="J671" s="222"/>
      <c r="K671" s="221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22"/>
      <c r="Z671" s="222"/>
      <c r="AA671" s="222"/>
      <c r="AB671" s="222"/>
    </row>
    <row r="672" spans="1:28">
      <c r="A672" s="225"/>
      <c r="B672" s="222"/>
      <c r="C672" s="222"/>
      <c r="D672" s="222"/>
      <c r="E672" s="222"/>
      <c r="F672" s="222"/>
      <c r="G672" s="222"/>
      <c r="H672" s="222"/>
      <c r="I672" s="221"/>
      <c r="J672" s="222"/>
      <c r="K672" s="221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22"/>
      <c r="Z672" s="222"/>
      <c r="AA672" s="222"/>
      <c r="AB672" s="222"/>
    </row>
    <row r="673" spans="1:28">
      <c r="A673" s="225"/>
      <c r="B673" s="222"/>
      <c r="C673" s="222"/>
      <c r="D673" s="222"/>
      <c r="E673" s="222"/>
      <c r="F673" s="222"/>
      <c r="G673" s="222"/>
      <c r="H673" s="222"/>
      <c r="I673" s="221"/>
      <c r="J673" s="222"/>
      <c r="K673" s="221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22"/>
      <c r="Z673" s="222"/>
      <c r="AA673" s="222"/>
      <c r="AB673" s="222"/>
    </row>
    <row r="674" spans="1:28">
      <c r="A674" s="225"/>
      <c r="B674" s="222"/>
      <c r="C674" s="222"/>
      <c r="D674" s="222"/>
      <c r="E674" s="222"/>
      <c r="F674" s="222"/>
      <c r="G674" s="222"/>
      <c r="H674" s="222"/>
      <c r="I674" s="221"/>
      <c r="J674" s="222"/>
      <c r="K674" s="221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22"/>
      <c r="Z674" s="222"/>
      <c r="AA674" s="222"/>
      <c r="AB674" s="222"/>
    </row>
    <row r="675" spans="1:28">
      <c r="A675" s="225"/>
      <c r="B675" s="222"/>
      <c r="C675" s="222"/>
      <c r="D675" s="222"/>
      <c r="E675" s="222"/>
      <c r="F675" s="222"/>
      <c r="G675" s="222"/>
      <c r="H675" s="222"/>
      <c r="I675" s="221"/>
      <c r="J675" s="222"/>
      <c r="K675" s="221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22"/>
      <c r="Z675" s="222"/>
      <c r="AA675" s="222"/>
      <c r="AB675" s="222"/>
    </row>
    <row r="676" spans="1:28">
      <c r="A676" s="225"/>
      <c r="B676" s="222"/>
      <c r="C676" s="222"/>
      <c r="D676" s="222"/>
      <c r="E676" s="222"/>
      <c r="F676" s="222"/>
      <c r="G676" s="222"/>
      <c r="H676" s="222"/>
      <c r="I676" s="221"/>
      <c r="J676" s="222"/>
      <c r="K676" s="221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22"/>
      <c r="Z676" s="222"/>
      <c r="AA676" s="222"/>
      <c r="AB676" s="222"/>
    </row>
    <row r="677" spans="1:28">
      <c r="A677" s="225"/>
      <c r="B677" s="222"/>
      <c r="C677" s="222"/>
      <c r="D677" s="222"/>
      <c r="E677" s="222"/>
      <c r="F677" s="222"/>
      <c r="G677" s="222"/>
      <c r="H677" s="222"/>
      <c r="I677" s="221"/>
      <c r="J677" s="222"/>
      <c r="K677" s="221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22"/>
      <c r="Z677" s="222"/>
      <c r="AA677" s="222"/>
      <c r="AB677" s="222"/>
    </row>
    <row r="678" spans="1:28">
      <c r="A678" s="225"/>
      <c r="B678" s="222"/>
      <c r="C678" s="222"/>
      <c r="D678" s="222"/>
      <c r="E678" s="222"/>
      <c r="F678" s="222"/>
      <c r="G678" s="222"/>
      <c r="H678" s="222"/>
      <c r="I678" s="221"/>
      <c r="J678" s="222"/>
      <c r="K678" s="221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22"/>
      <c r="Z678" s="222"/>
      <c r="AA678" s="222"/>
      <c r="AB678" s="222"/>
    </row>
    <row r="679" spans="1:28">
      <c r="A679" s="225"/>
      <c r="B679" s="222"/>
      <c r="C679" s="222"/>
      <c r="D679" s="222"/>
      <c r="E679" s="222"/>
      <c r="F679" s="222"/>
      <c r="G679" s="222"/>
      <c r="H679" s="222"/>
      <c r="I679" s="221"/>
      <c r="J679" s="222"/>
      <c r="K679" s="221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22"/>
      <c r="Z679" s="222"/>
      <c r="AA679" s="222"/>
      <c r="AB679" s="222"/>
    </row>
    <row r="680" spans="1:28">
      <c r="A680" s="225"/>
      <c r="B680" s="222"/>
      <c r="C680" s="222"/>
      <c r="D680" s="222"/>
      <c r="E680" s="222"/>
      <c r="F680" s="222"/>
      <c r="G680" s="222"/>
      <c r="H680" s="222"/>
      <c r="I680" s="221"/>
      <c r="J680" s="222"/>
      <c r="K680" s="221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22"/>
      <c r="Z680" s="222"/>
      <c r="AA680" s="222"/>
      <c r="AB680" s="222"/>
    </row>
    <row r="681" spans="1:28">
      <c r="A681" s="225"/>
      <c r="B681" s="222"/>
      <c r="C681" s="222"/>
      <c r="D681" s="222"/>
      <c r="E681" s="222"/>
      <c r="F681" s="222"/>
      <c r="G681" s="222"/>
      <c r="H681" s="222"/>
      <c r="I681" s="221"/>
      <c r="J681" s="222"/>
      <c r="K681" s="221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22"/>
      <c r="Z681" s="222"/>
      <c r="AA681" s="222"/>
      <c r="AB681" s="222"/>
    </row>
    <row r="682" spans="1:28">
      <c r="A682" s="225"/>
      <c r="B682" s="222"/>
      <c r="C682" s="222"/>
      <c r="D682" s="222"/>
      <c r="E682" s="222"/>
      <c r="F682" s="222"/>
      <c r="G682" s="222"/>
      <c r="H682" s="222"/>
      <c r="I682" s="221"/>
      <c r="J682" s="222"/>
      <c r="K682" s="221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22"/>
      <c r="Z682" s="222"/>
      <c r="AA682" s="222"/>
      <c r="AB682" s="222"/>
    </row>
    <row r="683" spans="1:28">
      <c r="A683" s="225"/>
      <c r="B683" s="222"/>
      <c r="C683" s="222"/>
      <c r="D683" s="222"/>
      <c r="E683" s="222"/>
      <c r="F683" s="222"/>
      <c r="G683" s="222"/>
      <c r="H683" s="222"/>
      <c r="I683" s="221"/>
      <c r="J683" s="222"/>
      <c r="K683" s="221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22"/>
      <c r="Z683" s="222"/>
      <c r="AA683" s="222"/>
      <c r="AB683" s="222"/>
    </row>
    <row r="684" spans="1:28">
      <c r="A684" s="225"/>
      <c r="B684" s="222"/>
      <c r="C684" s="222"/>
      <c r="D684" s="222"/>
      <c r="E684" s="222"/>
      <c r="F684" s="222"/>
      <c r="G684" s="222"/>
      <c r="H684" s="222"/>
      <c r="I684" s="221"/>
      <c r="J684" s="222"/>
      <c r="K684" s="221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22"/>
      <c r="Z684" s="222"/>
      <c r="AA684" s="222"/>
      <c r="AB684" s="222"/>
    </row>
    <row r="685" spans="1:28">
      <c r="A685" s="225"/>
      <c r="B685" s="222"/>
      <c r="C685" s="222"/>
      <c r="D685" s="222"/>
      <c r="E685" s="222"/>
      <c r="F685" s="222"/>
      <c r="G685" s="222"/>
      <c r="H685" s="222"/>
      <c r="I685" s="221"/>
      <c r="J685" s="222"/>
      <c r="K685" s="221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22"/>
      <c r="Z685" s="222"/>
      <c r="AA685" s="222"/>
      <c r="AB685" s="222"/>
    </row>
    <row r="686" spans="1:28">
      <c r="A686" s="225"/>
      <c r="B686" s="222"/>
      <c r="C686" s="222"/>
      <c r="D686" s="222"/>
      <c r="E686" s="222"/>
      <c r="F686" s="222"/>
      <c r="G686" s="222"/>
      <c r="H686" s="222"/>
      <c r="I686" s="221"/>
      <c r="J686" s="222"/>
      <c r="K686" s="221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22"/>
      <c r="Z686" s="222"/>
      <c r="AA686" s="222"/>
      <c r="AB686" s="222"/>
    </row>
    <row r="687" spans="1:28">
      <c r="A687" s="225"/>
      <c r="B687" s="222"/>
      <c r="C687" s="222"/>
      <c r="D687" s="222"/>
      <c r="E687" s="222"/>
      <c r="F687" s="222"/>
      <c r="G687" s="222"/>
      <c r="H687" s="222"/>
      <c r="I687" s="221"/>
      <c r="J687" s="222"/>
      <c r="K687" s="221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22"/>
      <c r="Z687" s="222"/>
      <c r="AA687" s="222"/>
      <c r="AB687" s="222"/>
    </row>
    <row r="688" spans="1:28">
      <c r="A688" s="225"/>
      <c r="B688" s="222"/>
      <c r="C688" s="222"/>
      <c r="D688" s="222"/>
      <c r="E688" s="222"/>
      <c r="F688" s="222"/>
      <c r="G688" s="222"/>
      <c r="H688" s="222"/>
      <c r="I688" s="221"/>
      <c r="J688" s="222"/>
      <c r="K688" s="221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22"/>
      <c r="Z688" s="222"/>
      <c r="AA688" s="222"/>
      <c r="AB688" s="222"/>
    </row>
    <row r="689" spans="1:28">
      <c r="A689" s="225"/>
      <c r="B689" s="222"/>
      <c r="C689" s="222"/>
      <c r="D689" s="222"/>
      <c r="E689" s="222"/>
      <c r="F689" s="222"/>
      <c r="G689" s="222"/>
      <c r="H689" s="222"/>
      <c r="I689" s="221"/>
      <c r="J689" s="222"/>
      <c r="K689" s="221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22"/>
      <c r="Z689" s="222"/>
      <c r="AA689" s="222"/>
      <c r="AB689" s="222"/>
    </row>
    <row r="690" spans="1:28">
      <c r="A690" s="225"/>
      <c r="B690" s="222"/>
      <c r="C690" s="222"/>
      <c r="D690" s="222"/>
      <c r="E690" s="222"/>
      <c r="F690" s="222"/>
      <c r="G690" s="222"/>
      <c r="H690" s="222"/>
      <c r="I690" s="221"/>
      <c r="J690" s="222"/>
      <c r="K690" s="221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22"/>
      <c r="Z690" s="222"/>
      <c r="AA690" s="222"/>
      <c r="AB690" s="222"/>
    </row>
    <row r="691" spans="1:28">
      <c r="A691" s="225"/>
      <c r="B691" s="222"/>
      <c r="C691" s="222"/>
      <c r="D691" s="222"/>
      <c r="E691" s="222"/>
      <c r="F691" s="222"/>
      <c r="G691" s="222"/>
      <c r="H691" s="222"/>
      <c r="I691" s="221"/>
      <c r="J691" s="222"/>
      <c r="K691" s="221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22"/>
      <c r="Z691" s="222"/>
      <c r="AA691" s="222"/>
      <c r="AB691" s="222"/>
    </row>
    <row r="692" spans="1:28">
      <c r="A692" s="225"/>
      <c r="B692" s="222"/>
      <c r="C692" s="222"/>
      <c r="D692" s="222"/>
      <c r="E692" s="222"/>
      <c r="F692" s="222"/>
      <c r="G692" s="222"/>
      <c r="H692" s="222"/>
      <c r="I692" s="221"/>
      <c r="J692" s="222"/>
      <c r="K692" s="221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22"/>
      <c r="Z692" s="222"/>
      <c r="AA692" s="222"/>
      <c r="AB692" s="222"/>
    </row>
    <row r="693" spans="1:28">
      <c r="A693" s="225"/>
      <c r="B693" s="222"/>
      <c r="C693" s="222"/>
      <c r="D693" s="222"/>
      <c r="E693" s="222"/>
      <c r="F693" s="222"/>
      <c r="G693" s="222"/>
      <c r="H693" s="222"/>
      <c r="I693" s="221"/>
      <c r="J693" s="222"/>
      <c r="K693" s="221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22"/>
      <c r="Z693" s="222"/>
      <c r="AA693" s="222"/>
      <c r="AB693" s="222"/>
    </row>
    <row r="694" spans="1:28">
      <c r="A694" s="225"/>
      <c r="B694" s="222"/>
      <c r="C694" s="222"/>
      <c r="D694" s="222"/>
      <c r="E694" s="222"/>
      <c r="F694" s="222"/>
      <c r="G694" s="222"/>
      <c r="H694" s="222"/>
      <c r="I694" s="221"/>
      <c r="J694" s="222"/>
      <c r="K694" s="221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22"/>
      <c r="Z694" s="222"/>
      <c r="AA694" s="222"/>
      <c r="AB694" s="222"/>
    </row>
    <row r="695" spans="1:28">
      <c r="A695" s="225"/>
      <c r="B695" s="222"/>
      <c r="C695" s="222"/>
      <c r="D695" s="222"/>
      <c r="E695" s="222"/>
      <c r="F695" s="222"/>
      <c r="G695" s="222"/>
      <c r="H695" s="222"/>
      <c r="I695" s="221"/>
      <c r="J695" s="222"/>
      <c r="K695" s="221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22"/>
      <c r="Z695" s="222"/>
      <c r="AA695" s="222"/>
      <c r="AB695" s="222"/>
    </row>
    <row r="696" spans="1:28">
      <c r="A696" s="225"/>
      <c r="B696" s="222"/>
      <c r="C696" s="222"/>
      <c r="D696" s="222"/>
      <c r="E696" s="222"/>
      <c r="F696" s="222"/>
      <c r="G696" s="222"/>
      <c r="H696" s="222"/>
      <c r="I696" s="221"/>
      <c r="J696" s="222"/>
      <c r="K696" s="221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22"/>
      <c r="Z696" s="222"/>
      <c r="AA696" s="222"/>
      <c r="AB696" s="222"/>
    </row>
    <row r="697" spans="1:28">
      <c r="A697" s="225"/>
      <c r="B697" s="222"/>
      <c r="C697" s="222"/>
      <c r="D697" s="222"/>
      <c r="E697" s="222"/>
      <c r="F697" s="222"/>
      <c r="G697" s="222"/>
      <c r="H697" s="222"/>
      <c r="I697" s="221"/>
      <c r="J697" s="222"/>
      <c r="K697" s="221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22"/>
      <c r="Z697" s="222"/>
      <c r="AA697" s="222"/>
      <c r="AB697" s="222"/>
    </row>
    <row r="698" spans="1:28">
      <c r="A698" s="225"/>
      <c r="B698" s="222"/>
      <c r="C698" s="222"/>
      <c r="D698" s="222"/>
      <c r="E698" s="222"/>
      <c r="F698" s="222"/>
      <c r="G698" s="222"/>
      <c r="H698" s="222"/>
      <c r="I698" s="221"/>
      <c r="J698" s="222"/>
      <c r="K698" s="221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22"/>
      <c r="Z698" s="222"/>
      <c r="AA698" s="222"/>
      <c r="AB698" s="222"/>
    </row>
    <row r="699" spans="1:28">
      <c r="A699" s="225"/>
      <c r="B699" s="222"/>
      <c r="C699" s="222"/>
      <c r="D699" s="222"/>
      <c r="E699" s="222"/>
      <c r="F699" s="222"/>
      <c r="G699" s="222"/>
      <c r="H699" s="222"/>
      <c r="I699" s="221"/>
      <c r="J699" s="222"/>
      <c r="K699" s="221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22"/>
      <c r="Z699" s="222"/>
      <c r="AA699" s="222"/>
      <c r="AB699" s="222"/>
    </row>
    <row r="700" spans="1:28">
      <c r="A700" s="225"/>
      <c r="B700" s="222"/>
      <c r="C700" s="222"/>
      <c r="D700" s="222"/>
      <c r="E700" s="222"/>
      <c r="F700" s="222"/>
      <c r="G700" s="222"/>
      <c r="H700" s="222"/>
      <c r="I700" s="221"/>
      <c r="J700" s="222"/>
      <c r="K700" s="221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22"/>
      <c r="Z700" s="222"/>
      <c r="AA700" s="222"/>
      <c r="AB700" s="222"/>
    </row>
    <row r="701" spans="1:28">
      <c r="A701" s="225"/>
      <c r="B701" s="222"/>
      <c r="C701" s="222"/>
      <c r="D701" s="222"/>
      <c r="E701" s="222"/>
      <c r="F701" s="222"/>
      <c r="G701" s="222"/>
      <c r="H701" s="222"/>
      <c r="I701" s="221"/>
      <c r="J701" s="222"/>
      <c r="K701" s="221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22"/>
      <c r="Z701" s="222"/>
      <c r="AA701" s="222"/>
      <c r="AB701" s="222"/>
    </row>
    <row r="702" spans="1:28">
      <c r="A702" s="225"/>
      <c r="B702" s="222"/>
      <c r="C702" s="222"/>
      <c r="D702" s="222"/>
      <c r="E702" s="222"/>
      <c r="F702" s="222"/>
      <c r="G702" s="222"/>
      <c r="H702" s="222"/>
      <c r="I702" s="221"/>
      <c r="J702" s="222"/>
      <c r="K702" s="221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22"/>
      <c r="Z702" s="222"/>
      <c r="AA702" s="222"/>
      <c r="AB702" s="222"/>
    </row>
    <row r="703" spans="1:28">
      <c r="A703" s="225"/>
      <c r="B703" s="222"/>
      <c r="C703" s="222"/>
      <c r="D703" s="222"/>
      <c r="E703" s="222"/>
      <c r="F703" s="222"/>
      <c r="G703" s="222"/>
      <c r="H703" s="222"/>
      <c r="I703" s="221"/>
      <c r="J703" s="222"/>
      <c r="K703" s="221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22"/>
      <c r="Z703" s="222"/>
      <c r="AA703" s="222"/>
      <c r="AB703" s="222"/>
    </row>
    <row r="704" spans="1:28">
      <c r="A704" s="225"/>
      <c r="B704" s="222"/>
      <c r="C704" s="222"/>
      <c r="D704" s="222"/>
      <c r="E704" s="222"/>
      <c r="F704" s="222"/>
      <c r="G704" s="222"/>
      <c r="H704" s="222"/>
      <c r="I704" s="221"/>
      <c r="J704" s="222"/>
      <c r="K704" s="221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22"/>
      <c r="Z704" s="222"/>
      <c r="AA704" s="222"/>
      <c r="AB704" s="222"/>
    </row>
    <row r="705" spans="1:28">
      <c r="A705" s="225"/>
      <c r="B705" s="222"/>
      <c r="C705" s="222"/>
      <c r="D705" s="222"/>
      <c r="E705" s="222"/>
      <c r="F705" s="222"/>
      <c r="G705" s="222"/>
      <c r="H705" s="222"/>
      <c r="I705" s="221"/>
      <c r="J705" s="222"/>
      <c r="K705" s="221"/>
      <c r="L705" s="222"/>
      <c r="M705" s="222"/>
      <c r="N705" s="222"/>
      <c r="O705" s="222"/>
      <c r="P705" s="222"/>
      <c r="Q705" s="222"/>
      <c r="R705" s="222"/>
      <c r="S705" s="222"/>
      <c r="T705" s="222"/>
      <c r="U705" s="222"/>
      <c r="V705" s="222"/>
      <c r="W705" s="222"/>
      <c r="X705" s="222"/>
      <c r="Y705" s="222"/>
      <c r="Z705" s="222"/>
      <c r="AA705" s="222"/>
      <c r="AB705" s="222"/>
    </row>
    <row r="706" spans="1:28">
      <c r="A706" s="225"/>
      <c r="B706" s="222"/>
      <c r="C706" s="222"/>
      <c r="D706" s="222"/>
      <c r="E706" s="222"/>
      <c r="F706" s="222"/>
      <c r="G706" s="222"/>
      <c r="H706" s="222"/>
      <c r="I706" s="221"/>
      <c r="J706" s="222"/>
      <c r="K706" s="221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22"/>
      <c r="Z706" s="222"/>
      <c r="AA706" s="222"/>
      <c r="AB706" s="222"/>
    </row>
    <row r="707" spans="1:28">
      <c r="A707" s="225"/>
      <c r="B707" s="222"/>
      <c r="C707" s="222"/>
      <c r="D707" s="222"/>
      <c r="E707" s="222"/>
      <c r="F707" s="222"/>
      <c r="G707" s="222"/>
      <c r="H707" s="222"/>
      <c r="I707" s="221"/>
      <c r="J707" s="222"/>
      <c r="K707" s="221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22"/>
      <c r="Z707" s="222"/>
      <c r="AA707" s="222"/>
      <c r="AB707" s="222"/>
    </row>
    <row r="708" spans="1:28">
      <c r="A708" s="225"/>
      <c r="B708" s="222"/>
      <c r="C708" s="222"/>
      <c r="D708" s="222"/>
      <c r="E708" s="222"/>
      <c r="F708" s="222"/>
      <c r="G708" s="222"/>
      <c r="H708" s="222"/>
      <c r="I708" s="221"/>
      <c r="J708" s="222"/>
      <c r="K708" s="221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22"/>
      <c r="Z708" s="222"/>
      <c r="AA708" s="222"/>
      <c r="AB708" s="222"/>
    </row>
    <row r="709" spans="1:28">
      <c r="A709" s="225"/>
      <c r="B709" s="222"/>
      <c r="C709" s="222"/>
      <c r="D709" s="222"/>
      <c r="E709" s="222"/>
      <c r="F709" s="222"/>
      <c r="G709" s="222"/>
      <c r="H709" s="222"/>
      <c r="I709" s="221"/>
      <c r="J709" s="222"/>
      <c r="K709" s="221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22"/>
      <c r="Z709" s="222"/>
      <c r="AA709" s="222"/>
      <c r="AB709" s="222"/>
    </row>
    <row r="710" spans="1:28">
      <c r="A710" s="225"/>
      <c r="B710" s="222"/>
      <c r="C710" s="222"/>
      <c r="D710" s="222"/>
      <c r="E710" s="222"/>
      <c r="F710" s="222"/>
      <c r="G710" s="222"/>
      <c r="H710" s="222"/>
      <c r="I710" s="221"/>
      <c r="J710" s="222"/>
      <c r="K710" s="221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22"/>
      <c r="Z710" s="222"/>
      <c r="AA710" s="222"/>
      <c r="AB710" s="222"/>
    </row>
    <row r="711" spans="1:28">
      <c r="A711" s="225"/>
      <c r="B711" s="222"/>
      <c r="C711" s="222"/>
      <c r="D711" s="222"/>
      <c r="E711" s="222"/>
      <c r="F711" s="222"/>
      <c r="G711" s="222"/>
      <c r="H711" s="222"/>
      <c r="I711" s="221"/>
      <c r="J711" s="222"/>
      <c r="K711" s="221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22"/>
      <c r="Z711" s="222"/>
      <c r="AA711" s="222"/>
      <c r="AB711" s="222"/>
    </row>
    <row r="712" spans="1:28">
      <c r="A712" s="225"/>
      <c r="B712" s="222"/>
      <c r="C712" s="222"/>
      <c r="D712" s="222"/>
      <c r="E712" s="222"/>
      <c r="F712" s="222"/>
      <c r="G712" s="222"/>
      <c r="H712" s="222"/>
      <c r="I712" s="221"/>
      <c r="J712" s="222"/>
      <c r="K712" s="221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22"/>
      <c r="Z712" s="222"/>
      <c r="AA712" s="222"/>
      <c r="AB712" s="222"/>
    </row>
    <row r="713" spans="1:28">
      <c r="A713" s="225"/>
      <c r="B713" s="222"/>
      <c r="C713" s="222"/>
      <c r="D713" s="222"/>
      <c r="E713" s="222"/>
      <c r="F713" s="222"/>
      <c r="G713" s="222"/>
      <c r="H713" s="222"/>
      <c r="I713" s="221"/>
      <c r="J713" s="222"/>
      <c r="K713" s="221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22"/>
      <c r="Z713" s="222"/>
      <c r="AA713" s="222"/>
      <c r="AB713" s="222"/>
    </row>
    <row r="714" spans="1:28">
      <c r="A714" s="225"/>
      <c r="B714" s="222"/>
      <c r="C714" s="222"/>
      <c r="D714" s="222"/>
      <c r="E714" s="222"/>
      <c r="F714" s="222"/>
      <c r="G714" s="222"/>
      <c r="H714" s="222"/>
      <c r="I714" s="221"/>
      <c r="J714" s="222"/>
      <c r="K714" s="221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22"/>
      <c r="Z714" s="222"/>
      <c r="AA714" s="222"/>
      <c r="AB714" s="222"/>
    </row>
    <row r="715" spans="1:28">
      <c r="A715" s="225"/>
      <c r="B715" s="222"/>
      <c r="C715" s="222"/>
      <c r="D715" s="222"/>
      <c r="E715" s="222"/>
      <c r="F715" s="222"/>
      <c r="G715" s="222"/>
      <c r="H715" s="222"/>
      <c r="I715" s="221"/>
      <c r="J715" s="222"/>
      <c r="K715" s="221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22"/>
      <c r="Z715" s="222"/>
      <c r="AA715" s="222"/>
      <c r="AB715" s="222"/>
    </row>
    <row r="716" spans="1:28">
      <c r="A716" s="225"/>
      <c r="B716" s="222"/>
      <c r="C716" s="222"/>
      <c r="D716" s="222"/>
      <c r="E716" s="222"/>
      <c r="F716" s="222"/>
      <c r="G716" s="222"/>
      <c r="H716" s="222"/>
      <c r="I716" s="221"/>
      <c r="J716" s="222"/>
      <c r="K716" s="221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22"/>
      <c r="Z716" s="222"/>
      <c r="AA716" s="222"/>
      <c r="AB716" s="222"/>
    </row>
    <row r="717" spans="1:28">
      <c r="A717" s="225"/>
      <c r="B717" s="222"/>
      <c r="C717" s="222"/>
      <c r="D717" s="222"/>
      <c r="E717" s="222"/>
      <c r="F717" s="222"/>
      <c r="G717" s="222"/>
      <c r="H717" s="222"/>
      <c r="I717" s="221"/>
      <c r="J717" s="222"/>
      <c r="K717" s="221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22"/>
      <c r="Z717" s="222"/>
      <c r="AA717" s="222"/>
      <c r="AB717" s="222"/>
    </row>
    <row r="718" spans="1:28">
      <c r="A718" s="225"/>
      <c r="B718" s="222"/>
      <c r="C718" s="222"/>
      <c r="D718" s="222"/>
      <c r="E718" s="222"/>
      <c r="F718" s="222"/>
      <c r="G718" s="222"/>
      <c r="H718" s="222"/>
      <c r="I718" s="221"/>
      <c r="J718" s="222"/>
      <c r="K718" s="221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22"/>
      <c r="Z718" s="222"/>
      <c r="AA718" s="222"/>
      <c r="AB718" s="222"/>
    </row>
    <row r="719" spans="1:28">
      <c r="A719" s="225"/>
      <c r="B719" s="222"/>
      <c r="C719" s="222"/>
      <c r="D719" s="222"/>
      <c r="E719" s="222"/>
      <c r="F719" s="222"/>
      <c r="G719" s="222"/>
      <c r="H719" s="222"/>
      <c r="I719" s="221"/>
      <c r="J719" s="222"/>
      <c r="K719" s="221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22"/>
      <c r="Z719" s="222"/>
      <c r="AA719" s="222"/>
      <c r="AB719" s="222"/>
    </row>
    <row r="720" spans="1:28">
      <c r="A720" s="225"/>
      <c r="B720" s="222"/>
      <c r="C720" s="222"/>
      <c r="D720" s="222"/>
      <c r="E720" s="222"/>
      <c r="F720" s="222"/>
      <c r="G720" s="222"/>
      <c r="H720" s="222"/>
      <c r="I720" s="221"/>
      <c r="J720" s="222"/>
      <c r="K720" s="221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22"/>
      <c r="Z720" s="222"/>
      <c r="AA720" s="222"/>
      <c r="AB720" s="222"/>
    </row>
    <row r="721" spans="1:28">
      <c r="A721" s="225"/>
      <c r="B721" s="222"/>
      <c r="C721" s="222"/>
      <c r="D721" s="222"/>
      <c r="E721" s="222"/>
      <c r="F721" s="222"/>
      <c r="G721" s="222"/>
      <c r="H721" s="222"/>
      <c r="I721" s="221"/>
      <c r="J721" s="222"/>
      <c r="K721" s="221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22"/>
      <c r="Z721" s="222"/>
      <c r="AA721" s="222"/>
      <c r="AB721" s="222"/>
    </row>
    <row r="722" spans="1:28">
      <c r="A722" s="225"/>
      <c r="B722" s="222"/>
      <c r="C722" s="222"/>
      <c r="D722" s="222"/>
      <c r="E722" s="222"/>
      <c r="F722" s="222"/>
      <c r="G722" s="222"/>
      <c r="H722" s="222"/>
      <c r="I722" s="221"/>
      <c r="J722" s="222"/>
      <c r="K722" s="221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22"/>
      <c r="Z722" s="222"/>
      <c r="AA722" s="222"/>
      <c r="AB722" s="222"/>
    </row>
    <row r="723" spans="1:28">
      <c r="A723" s="225"/>
      <c r="B723" s="222"/>
      <c r="C723" s="222"/>
      <c r="D723" s="222"/>
      <c r="E723" s="222"/>
      <c r="F723" s="222"/>
      <c r="G723" s="222"/>
      <c r="H723" s="222"/>
      <c r="I723" s="221"/>
      <c r="J723" s="222"/>
      <c r="K723" s="221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22"/>
      <c r="Z723" s="222"/>
      <c r="AA723" s="222"/>
      <c r="AB723" s="222"/>
    </row>
    <row r="724" spans="1:28">
      <c r="A724" s="225"/>
      <c r="B724" s="222"/>
      <c r="C724" s="222"/>
      <c r="D724" s="222"/>
      <c r="E724" s="222"/>
      <c r="F724" s="222"/>
      <c r="G724" s="222"/>
      <c r="H724" s="222"/>
      <c r="I724" s="221"/>
      <c r="J724" s="222"/>
      <c r="K724" s="221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22"/>
      <c r="Z724" s="222"/>
      <c r="AA724" s="222"/>
      <c r="AB724" s="222"/>
    </row>
    <row r="725" spans="1:28">
      <c r="A725" s="225"/>
      <c r="B725" s="222"/>
      <c r="C725" s="222"/>
      <c r="D725" s="222"/>
      <c r="E725" s="222"/>
      <c r="F725" s="222"/>
      <c r="G725" s="222"/>
      <c r="H725" s="222"/>
      <c r="I725" s="221"/>
      <c r="J725" s="222"/>
      <c r="K725" s="221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22"/>
      <c r="Z725" s="222"/>
      <c r="AA725" s="222"/>
      <c r="AB725" s="222"/>
    </row>
    <row r="726" spans="1:28">
      <c r="A726" s="225"/>
      <c r="B726" s="222"/>
      <c r="C726" s="222"/>
      <c r="D726" s="222"/>
      <c r="E726" s="222"/>
      <c r="F726" s="222"/>
      <c r="G726" s="222"/>
      <c r="H726" s="222"/>
      <c r="I726" s="221"/>
      <c r="J726" s="222"/>
      <c r="K726" s="221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22"/>
      <c r="Z726" s="222"/>
      <c r="AA726" s="222"/>
      <c r="AB726" s="222"/>
    </row>
    <row r="727" spans="1:28">
      <c r="A727" s="225"/>
      <c r="B727" s="222"/>
      <c r="C727" s="222"/>
      <c r="D727" s="222"/>
      <c r="E727" s="222"/>
      <c r="F727" s="222"/>
      <c r="G727" s="222"/>
      <c r="H727" s="222"/>
      <c r="I727" s="221"/>
      <c r="J727" s="222"/>
      <c r="K727" s="221"/>
      <c r="L727" s="222"/>
      <c r="M727" s="222"/>
      <c r="N727" s="222"/>
      <c r="O727" s="222"/>
      <c r="P727" s="222"/>
      <c r="Q727" s="222"/>
      <c r="R727" s="222"/>
      <c r="S727" s="222"/>
      <c r="T727" s="222"/>
      <c r="U727" s="222"/>
      <c r="V727" s="222"/>
      <c r="W727" s="222"/>
      <c r="X727" s="222"/>
      <c r="Y727" s="222"/>
      <c r="Z727" s="222"/>
      <c r="AA727" s="222"/>
      <c r="AB727" s="222"/>
    </row>
    <row r="728" spans="1:28">
      <c r="A728" s="225"/>
      <c r="B728" s="222"/>
      <c r="C728" s="222"/>
      <c r="D728" s="222"/>
      <c r="E728" s="222"/>
      <c r="F728" s="222"/>
      <c r="G728" s="222"/>
      <c r="H728" s="222"/>
      <c r="I728" s="221"/>
      <c r="J728" s="222"/>
      <c r="K728" s="221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22"/>
      <c r="Z728" s="222"/>
      <c r="AA728" s="222"/>
      <c r="AB728" s="222"/>
    </row>
    <row r="729" spans="1:28">
      <c r="A729" s="225"/>
      <c r="B729" s="222"/>
      <c r="C729" s="222"/>
      <c r="D729" s="222"/>
      <c r="E729" s="222"/>
      <c r="F729" s="222"/>
      <c r="G729" s="222"/>
      <c r="H729" s="222"/>
      <c r="I729" s="221"/>
      <c r="J729" s="222"/>
      <c r="K729" s="221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22"/>
      <c r="Z729" s="222"/>
      <c r="AA729" s="222"/>
      <c r="AB729" s="222"/>
    </row>
    <row r="730" spans="1:28">
      <c r="A730" s="225"/>
      <c r="B730" s="222"/>
      <c r="C730" s="222"/>
      <c r="D730" s="222"/>
      <c r="E730" s="222"/>
      <c r="F730" s="222"/>
      <c r="G730" s="222"/>
      <c r="H730" s="222"/>
      <c r="I730" s="221"/>
      <c r="J730" s="222"/>
      <c r="K730" s="221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22"/>
      <c r="Z730" s="222"/>
      <c r="AA730" s="222"/>
      <c r="AB730" s="222"/>
    </row>
    <row r="731" spans="1:28">
      <c r="A731" s="225"/>
      <c r="B731" s="222"/>
      <c r="C731" s="222"/>
      <c r="D731" s="222"/>
      <c r="E731" s="222"/>
      <c r="F731" s="222"/>
      <c r="G731" s="222"/>
      <c r="H731" s="222"/>
      <c r="I731" s="221"/>
      <c r="J731" s="222"/>
      <c r="K731" s="221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22"/>
      <c r="Z731" s="222"/>
      <c r="AA731" s="222"/>
      <c r="AB731" s="222"/>
    </row>
    <row r="732" spans="1:28">
      <c r="A732" s="225"/>
      <c r="B732" s="222"/>
      <c r="C732" s="222"/>
      <c r="D732" s="222"/>
      <c r="E732" s="222"/>
      <c r="F732" s="222"/>
      <c r="G732" s="222"/>
      <c r="H732" s="222"/>
      <c r="I732" s="221"/>
      <c r="J732" s="222"/>
      <c r="K732" s="221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22"/>
      <c r="Z732" s="222"/>
      <c r="AA732" s="222"/>
      <c r="AB732" s="222"/>
    </row>
    <row r="733" spans="1:28">
      <c r="A733" s="225"/>
      <c r="B733" s="222"/>
      <c r="C733" s="222"/>
      <c r="D733" s="222"/>
      <c r="E733" s="222"/>
      <c r="F733" s="222"/>
      <c r="G733" s="222"/>
      <c r="H733" s="222"/>
      <c r="I733" s="221"/>
      <c r="J733" s="222"/>
      <c r="K733" s="221"/>
      <c r="L733" s="222"/>
      <c r="M733" s="222"/>
      <c r="N733" s="222"/>
      <c r="O733" s="222"/>
      <c r="P733" s="222"/>
      <c r="Q733" s="222"/>
      <c r="R733" s="222"/>
      <c r="S733" s="222"/>
      <c r="T733" s="222"/>
      <c r="U733" s="222"/>
      <c r="V733" s="222"/>
      <c r="W733" s="222"/>
      <c r="X733" s="222"/>
      <c r="Y733" s="222"/>
      <c r="Z733" s="222"/>
      <c r="AA733" s="222"/>
      <c r="AB733" s="222"/>
    </row>
    <row r="734" spans="1:28">
      <c r="A734" s="225"/>
      <c r="B734" s="222"/>
      <c r="C734" s="222"/>
      <c r="D734" s="222"/>
      <c r="E734" s="222"/>
      <c r="F734" s="222"/>
      <c r="G734" s="222"/>
      <c r="H734" s="222"/>
      <c r="I734" s="221"/>
      <c r="J734" s="222"/>
      <c r="K734" s="221"/>
      <c r="L734" s="222"/>
      <c r="M734" s="222"/>
      <c r="N734" s="222"/>
      <c r="O734" s="222"/>
      <c r="P734" s="222"/>
      <c r="Q734" s="222"/>
      <c r="R734" s="222"/>
      <c r="S734" s="222"/>
      <c r="T734" s="222"/>
      <c r="U734" s="222"/>
      <c r="V734" s="222"/>
      <c r="W734" s="222"/>
      <c r="X734" s="222"/>
      <c r="Y734" s="222"/>
      <c r="Z734" s="222"/>
      <c r="AA734" s="222"/>
      <c r="AB734" s="222"/>
    </row>
    <row r="735" spans="1:28">
      <c r="A735" s="225"/>
      <c r="B735" s="222"/>
      <c r="C735" s="222"/>
      <c r="D735" s="222"/>
      <c r="E735" s="222"/>
      <c r="F735" s="222"/>
      <c r="G735" s="222"/>
      <c r="H735" s="222"/>
      <c r="I735" s="221"/>
      <c r="J735" s="222"/>
      <c r="K735" s="221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22"/>
      <c r="Z735" s="222"/>
      <c r="AA735" s="222"/>
      <c r="AB735" s="222"/>
    </row>
    <row r="736" spans="1:28">
      <c r="A736" s="225"/>
      <c r="B736" s="222"/>
      <c r="C736" s="222"/>
      <c r="D736" s="222"/>
      <c r="E736" s="222"/>
      <c r="F736" s="222"/>
      <c r="G736" s="222"/>
      <c r="H736" s="222"/>
      <c r="I736" s="221"/>
      <c r="J736" s="222"/>
      <c r="K736" s="221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22"/>
      <c r="Z736" s="222"/>
      <c r="AA736" s="222"/>
      <c r="AB736" s="222"/>
    </row>
    <row r="737" spans="1:28">
      <c r="A737" s="225"/>
      <c r="B737" s="222"/>
      <c r="C737" s="222"/>
      <c r="D737" s="222"/>
      <c r="E737" s="222"/>
      <c r="F737" s="222"/>
      <c r="G737" s="222"/>
      <c r="H737" s="222"/>
      <c r="I737" s="221"/>
      <c r="J737" s="222"/>
      <c r="K737" s="221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22"/>
      <c r="Z737" s="222"/>
      <c r="AA737" s="222"/>
      <c r="AB737" s="222"/>
    </row>
    <row r="738" spans="1:28">
      <c r="A738" s="225"/>
      <c r="B738" s="222"/>
      <c r="C738" s="222"/>
      <c r="D738" s="222"/>
      <c r="E738" s="222"/>
      <c r="F738" s="222"/>
      <c r="G738" s="222"/>
      <c r="H738" s="222"/>
      <c r="I738" s="221"/>
      <c r="J738" s="222"/>
      <c r="K738" s="221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22"/>
      <c r="Z738" s="222"/>
      <c r="AA738" s="222"/>
      <c r="AB738" s="222"/>
    </row>
    <row r="739" spans="1:28">
      <c r="A739" s="225"/>
      <c r="B739" s="222"/>
      <c r="C739" s="222"/>
      <c r="D739" s="222"/>
      <c r="E739" s="222"/>
      <c r="F739" s="222"/>
      <c r="G739" s="222"/>
      <c r="H739" s="222"/>
      <c r="I739" s="221"/>
      <c r="J739" s="222"/>
      <c r="K739" s="221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22"/>
      <c r="Z739" s="222"/>
      <c r="AA739" s="222"/>
      <c r="AB739" s="222"/>
    </row>
    <row r="740" spans="1:28">
      <c r="A740" s="225"/>
      <c r="B740" s="222"/>
      <c r="C740" s="222"/>
      <c r="D740" s="222"/>
      <c r="E740" s="222"/>
      <c r="F740" s="222"/>
      <c r="G740" s="222"/>
      <c r="H740" s="222"/>
      <c r="I740" s="221"/>
      <c r="J740" s="222"/>
      <c r="K740" s="221"/>
      <c r="L740" s="222"/>
      <c r="M740" s="222"/>
      <c r="N740" s="222"/>
      <c r="O740" s="222"/>
      <c r="P740" s="222"/>
      <c r="Q740" s="222"/>
      <c r="R740" s="222"/>
      <c r="S740" s="222"/>
      <c r="T740" s="222"/>
      <c r="U740" s="222"/>
      <c r="V740" s="222"/>
      <c r="W740" s="222"/>
      <c r="X740" s="222"/>
      <c r="Y740" s="222"/>
      <c r="Z740" s="222"/>
      <c r="AA740" s="222"/>
      <c r="AB740" s="222"/>
    </row>
    <row r="741" spans="1:28">
      <c r="A741" s="225"/>
      <c r="B741" s="222"/>
      <c r="C741" s="222"/>
      <c r="D741" s="222"/>
      <c r="E741" s="222"/>
      <c r="F741" s="222"/>
      <c r="G741" s="222"/>
      <c r="H741" s="222"/>
      <c r="I741" s="221"/>
      <c r="J741" s="222"/>
      <c r="K741" s="221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22"/>
      <c r="Z741" s="222"/>
      <c r="AA741" s="222"/>
      <c r="AB741" s="222"/>
    </row>
    <row r="742" spans="1:28">
      <c r="A742" s="225"/>
      <c r="B742" s="222"/>
      <c r="C742" s="222"/>
      <c r="D742" s="222"/>
      <c r="E742" s="222"/>
      <c r="F742" s="222"/>
      <c r="G742" s="222"/>
      <c r="H742" s="222"/>
      <c r="I742" s="221"/>
      <c r="J742" s="222"/>
      <c r="K742" s="221"/>
      <c r="L742" s="222"/>
      <c r="M742" s="222"/>
      <c r="N742" s="222"/>
      <c r="O742" s="222"/>
      <c r="P742" s="222"/>
      <c r="Q742" s="222"/>
      <c r="R742" s="222"/>
      <c r="S742" s="222"/>
      <c r="T742" s="222"/>
      <c r="U742" s="222"/>
      <c r="V742" s="222"/>
      <c r="W742" s="222"/>
      <c r="X742" s="222"/>
      <c r="Y742" s="222"/>
      <c r="Z742" s="222"/>
      <c r="AA742" s="222"/>
      <c r="AB742" s="222"/>
    </row>
    <row r="743" spans="1:28">
      <c r="A743" s="225"/>
      <c r="B743" s="222"/>
      <c r="C743" s="222"/>
      <c r="D743" s="222"/>
      <c r="E743" s="222"/>
      <c r="F743" s="222"/>
      <c r="G743" s="222"/>
      <c r="H743" s="222"/>
      <c r="I743" s="221"/>
      <c r="J743" s="222"/>
      <c r="K743" s="221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22"/>
      <c r="Z743" s="222"/>
      <c r="AA743" s="222"/>
      <c r="AB743" s="222"/>
    </row>
    <row r="744" spans="1:28">
      <c r="A744" s="225"/>
      <c r="B744" s="222"/>
      <c r="C744" s="222"/>
      <c r="D744" s="222"/>
      <c r="E744" s="222"/>
      <c r="F744" s="222"/>
      <c r="G744" s="222"/>
      <c r="H744" s="222"/>
      <c r="I744" s="221"/>
      <c r="J744" s="222"/>
      <c r="K744" s="221"/>
      <c r="L744" s="222"/>
      <c r="M744" s="222"/>
      <c r="N744" s="222"/>
      <c r="O744" s="222"/>
      <c r="P744" s="222"/>
      <c r="Q744" s="222"/>
      <c r="R744" s="222"/>
      <c r="S744" s="222"/>
      <c r="T744" s="222"/>
      <c r="U744" s="222"/>
      <c r="V744" s="222"/>
      <c r="W744" s="222"/>
      <c r="X744" s="222"/>
      <c r="Y744" s="222"/>
      <c r="Z744" s="222"/>
      <c r="AA744" s="222"/>
      <c r="AB744" s="222"/>
    </row>
    <row r="745" spans="1:28">
      <c r="A745" s="225"/>
      <c r="B745" s="222"/>
      <c r="C745" s="222"/>
      <c r="D745" s="222"/>
      <c r="E745" s="222"/>
      <c r="F745" s="222"/>
      <c r="G745" s="222"/>
      <c r="H745" s="222"/>
      <c r="I745" s="221"/>
      <c r="J745" s="222"/>
      <c r="K745" s="221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22"/>
      <c r="Z745" s="222"/>
      <c r="AA745" s="222"/>
      <c r="AB745" s="222"/>
    </row>
    <row r="746" spans="1:28">
      <c r="A746" s="225"/>
      <c r="B746" s="222"/>
      <c r="C746" s="222"/>
      <c r="D746" s="222"/>
      <c r="E746" s="222"/>
      <c r="F746" s="222"/>
      <c r="G746" s="222"/>
      <c r="H746" s="222"/>
      <c r="I746" s="221"/>
      <c r="J746" s="222"/>
      <c r="K746" s="221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22"/>
      <c r="Z746" s="222"/>
      <c r="AA746" s="222"/>
      <c r="AB746" s="222"/>
    </row>
    <row r="747" spans="1:28">
      <c r="A747" s="225"/>
      <c r="B747" s="222"/>
      <c r="C747" s="222"/>
      <c r="D747" s="222"/>
      <c r="E747" s="222"/>
      <c r="F747" s="222"/>
      <c r="G747" s="222"/>
      <c r="H747" s="222"/>
      <c r="I747" s="221"/>
      <c r="J747" s="222"/>
      <c r="K747" s="221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22"/>
      <c r="Z747" s="222"/>
      <c r="AA747" s="222"/>
      <c r="AB747" s="222"/>
    </row>
    <row r="748" spans="1:28">
      <c r="A748" s="225"/>
      <c r="B748" s="222"/>
      <c r="C748" s="222"/>
      <c r="D748" s="222"/>
      <c r="E748" s="222"/>
      <c r="F748" s="222"/>
      <c r="G748" s="222"/>
      <c r="H748" s="222"/>
      <c r="I748" s="221"/>
      <c r="J748" s="222"/>
      <c r="K748" s="221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22"/>
      <c r="Z748" s="222"/>
      <c r="AA748" s="222"/>
      <c r="AB748" s="222"/>
    </row>
    <row r="749" spans="1:28">
      <c r="A749" s="225"/>
      <c r="B749" s="222"/>
      <c r="C749" s="222"/>
      <c r="D749" s="222"/>
      <c r="E749" s="222"/>
      <c r="F749" s="222"/>
      <c r="G749" s="222"/>
      <c r="H749" s="222"/>
      <c r="I749" s="221"/>
      <c r="J749" s="222"/>
      <c r="K749" s="221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22"/>
      <c r="Z749" s="222"/>
      <c r="AA749" s="222"/>
      <c r="AB749" s="222"/>
    </row>
    <row r="750" spans="1:28">
      <c r="A750" s="225"/>
      <c r="B750" s="222"/>
      <c r="C750" s="222"/>
      <c r="D750" s="222"/>
      <c r="E750" s="222"/>
      <c r="F750" s="222"/>
      <c r="G750" s="222"/>
      <c r="H750" s="222"/>
      <c r="I750" s="221"/>
      <c r="J750" s="222"/>
      <c r="K750" s="221"/>
      <c r="L750" s="222"/>
      <c r="M750" s="222"/>
      <c r="N750" s="222"/>
      <c r="O750" s="222"/>
      <c r="P750" s="222"/>
      <c r="Q750" s="222"/>
      <c r="R750" s="222"/>
      <c r="S750" s="222"/>
      <c r="T750" s="222"/>
      <c r="U750" s="222"/>
      <c r="V750" s="222"/>
      <c r="W750" s="222"/>
      <c r="X750" s="222"/>
      <c r="Y750" s="222"/>
      <c r="Z750" s="222"/>
      <c r="AA750" s="222"/>
      <c r="AB750" s="222"/>
    </row>
    <row r="751" spans="1:28">
      <c r="A751" s="225"/>
      <c r="B751" s="222"/>
      <c r="C751" s="222"/>
      <c r="D751" s="222"/>
      <c r="E751" s="222"/>
      <c r="F751" s="222"/>
      <c r="G751" s="222"/>
      <c r="H751" s="222"/>
      <c r="I751" s="221"/>
      <c r="J751" s="222"/>
      <c r="K751" s="221"/>
      <c r="L751" s="222"/>
      <c r="M751" s="222"/>
      <c r="N751" s="222"/>
      <c r="O751" s="222"/>
      <c r="P751" s="222"/>
      <c r="Q751" s="222"/>
      <c r="R751" s="222"/>
      <c r="S751" s="222"/>
      <c r="T751" s="222"/>
      <c r="U751" s="222"/>
      <c r="V751" s="222"/>
      <c r="W751" s="222"/>
      <c r="X751" s="222"/>
      <c r="Y751" s="222"/>
      <c r="Z751" s="222"/>
      <c r="AA751" s="222"/>
      <c r="AB751" s="222"/>
    </row>
    <row r="752" spans="1:28">
      <c r="A752" s="225"/>
      <c r="B752" s="222"/>
      <c r="C752" s="222"/>
      <c r="D752" s="222"/>
      <c r="E752" s="222"/>
      <c r="F752" s="222"/>
      <c r="G752" s="222"/>
      <c r="H752" s="222"/>
      <c r="I752" s="221"/>
      <c r="J752" s="222"/>
      <c r="K752" s="221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22"/>
      <c r="Z752" s="222"/>
      <c r="AA752" s="222"/>
      <c r="AB752" s="222"/>
    </row>
    <row r="753" spans="1:28">
      <c r="A753" s="225"/>
      <c r="B753" s="222"/>
      <c r="C753" s="222"/>
      <c r="D753" s="222"/>
      <c r="E753" s="222"/>
      <c r="F753" s="222"/>
      <c r="G753" s="222"/>
      <c r="H753" s="222"/>
      <c r="I753" s="221"/>
      <c r="J753" s="222"/>
      <c r="K753" s="221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22"/>
      <c r="Z753" s="222"/>
      <c r="AA753" s="222"/>
      <c r="AB753" s="222"/>
    </row>
    <row r="754" spans="1:28">
      <c r="A754" s="225"/>
      <c r="B754" s="222"/>
      <c r="C754" s="222"/>
      <c r="D754" s="222"/>
      <c r="E754" s="222"/>
      <c r="F754" s="222"/>
      <c r="G754" s="222"/>
      <c r="H754" s="222"/>
      <c r="I754" s="221"/>
      <c r="J754" s="222"/>
      <c r="K754" s="221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22"/>
      <c r="Z754" s="222"/>
      <c r="AA754" s="222"/>
      <c r="AB754" s="222"/>
    </row>
    <row r="755" spans="1:28">
      <c r="A755" s="225"/>
      <c r="B755" s="222"/>
      <c r="C755" s="222"/>
      <c r="D755" s="222"/>
      <c r="E755" s="222"/>
      <c r="F755" s="222"/>
      <c r="G755" s="222"/>
      <c r="H755" s="222"/>
      <c r="I755" s="221"/>
      <c r="J755" s="222"/>
      <c r="K755" s="221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22"/>
      <c r="Z755" s="222"/>
      <c r="AA755" s="222"/>
      <c r="AB755" s="222"/>
    </row>
    <row r="756" spans="1:28">
      <c r="A756" s="225"/>
      <c r="B756" s="222"/>
      <c r="C756" s="222"/>
      <c r="D756" s="222"/>
      <c r="E756" s="222"/>
      <c r="F756" s="222"/>
      <c r="G756" s="222"/>
      <c r="H756" s="222"/>
      <c r="I756" s="221"/>
      <c r="J756" s="222"/>
      <c r="K756" s="221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22"/>
      <c r="Z756" s="222"/>
      <c r="AA756" s="222"/>
      <c r="AB756" s="222"/>
    </row>
    <row r="757" spans="1:28">
      <c r="A757" s="225"/>
      <c r="B757" s="222"/>
      <c r="C757" s="222"/>
      <c r="D757" s="222"/>
      <c r="E757" s="222"/>
      <c r="F757" s="222"/>
      <c r="G757" s="222"/>
      <c r="H757" s="222"/>
      <c r="I757" s="221"/>
      <c r="J757" s="222"/>
      <c r="K757" s="221"/>
      <c r="L757" s="222"/>
      <c r="M757" s="222"/>
      <c r="N757" s="222"/>
      <c r="O757" s="222"/>
      <c r="P757" s="222"/>
      <c r="Q757" s="222"/>
      <c r="R757" s="222"/>
      <c r="S757" s="222"/>
      <c r="T757" s="222"/>
      <c r="U757" s="222"/>
      <c r="V757" s="222"/>
      <c r="W757" s="222"/>
      <c r="X757" s="222"/>
      <c r="Y757" s="222"/>
      <c r="Z757" s="222"/>
      <c r="AA757" s="222"/>
      <c r="AB757" s="222"/>
    </row>
    <row r="758" spans="1:28">
      <c r="A758" s="225"/>
      <c r="B758" s="222"/>
      <c r="C758" s="222"/>
      <c r="D758" s="222"/>
      <c r="E758" s="222"/>
      <c r="F758" s="222"/>
      <c r="G758" s="222"/>
      <c r="H758" s="222"/>
      <c r="I758" s="221"/>
      <c r="J758" s="222"/>
      <c r="K758" s="221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22"/>
      <c r="Z758" s="222"/>
      <c r="AA758" s="222"/>
      <c r="AB758" s="222"/>
    </row>
    <row r="759" spans="1:28">
      <c r="A759" s="225"/>
      <c r="B759" s="222"/>
      <c r="C759" s="222"/>
      <c r="D759" s="222"/>
      <c r="E759" s="222"/>
      <c r="F759" s="222"/>
      <c r="G759" s="222"/>
      <c r="H759" s="222"/>
      <c r="I759" s="221"/>
      <c r="J759" s="222"/>
      <c r="K759" s="221"/>
      <c r="L759" s="222"/>
      <c r="M759" s="222"/>
      <c r="N759" s="222"/>
      <c r="O759" s="222"/>
      <c r="P759" s="222"/>
      <c r="Q759" s="222"/>
      <c r="R759" s="222"/>
      <c r="S759" s="222"/>
      <c r="T759" s="222"/>
      <c r="U759" s="222"/>
      <c r="V759" s="222"/>
      <c r="W759" s="222"/>
      <c r="X759" s="222"/>
      <c r="Y759" s="222"/>
      <c r="Z759" s="222"/>
      <c r="AA759" s="222"/>
      <c r="AB759" s="222"/>
    </row>
    <row r="760" spans="1:28">
      <c r="A760" s="225"/>
      <c r="B760" s="222"/>
      <c r="C760" s="222"/>
      <c r="D760" s="222"/>
      <c r="E760" s="222"/>
      <c r="F760" s="222"/>
      <c r="G760" s="222"/>
      <c r="H760" s="222"/>
      <c r="I760" s="221"/>
      <c r="J760" s="222"/>
      <c r="K760" s="221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22"/>
      <c r="Z760" s="222"/>
      <c r="AA760" s="222"/>
      <c r="AB760" s="222"/>
    </row>
    <row r="761" spans="1:28">
      <c r="A761" s="225"/>
      <c r="B761" s="222"/>
      <c r="C761" s="222"/>
      <c r="D761" s="222"/>
      <c r="E761" s="222"/>
      <c r="F761" s="222"/>
      <c r="G761" s="222"/>
      <c r="H761" s="222"/>
      <c r="I761" s="221"/>
      <c r="J761" s="222"/>
      <c r="K761" s="221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22"/>
      <c r="Z761" s="222"/>
      <c r="AA761" s="222"/>
      <c r="AB761" s="222"/>
    </row>
    <row r="762" spans="1:28">
      <c r="A762" s="225"/>
      <c r="B762" s="222"/>
      <c r="C762" s="222"/>
      <c r="D762" s="222"/>
      <c r="E762" s="222"/>
      <c r="F762" s="222"/>
      <c r="G762" s="222"/>
      <c r="H762" s="222"/>
      <c r="I762" s="221"/>
      <c r="J762" s="222"/>
      <c r="K762" s="221"/>
      <c r="L762" s="222"/>
      <c r="M762" s="222"/>
      <c r="N762" s="222"/>
      <c r="O762" s="222"/>
      <c r="P762" s="222"/>
      <c r="Q762" s="222"/>
      <c r="R762" s="222"/>
      <c r="S762" s="222"/>
      <c r="T762" s="222"/>
      <c r="U762" s="222"/>
      <c r="V762" s="222"/>
      <c r="W762" s="222"/>
      <c r="X762" s="222"/>
      <c r="Y762" s="222"/>
      <c r="Z762" s="222"/>
      <c r="AA762" s="222"/>
      <c r="AB762" s="222"/>
    </row>
    <row r="763" spans="1:28">
      <c r="A763" s="225"/>
      <c r="B763" s="222"/>
      <c r="C763" s="222"/>
      <c r="D763" s="222"/>
      <c r="E763" s="222"/>
      <c r="F763" s="222"/>
      <c r="G763" s="222"/>
      <c r="H763" s="222"/>
      <c r="I763" s="221"/>
      <c r="J763" s="222"/>
      <c r="K763" s="221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22"/>
      <c r="Z763" s="222"/>
      <c r="AA763" s="222"/>
      <c r="AB763" s="222"/>
    </row>
    <row r="764" spans="1:28">
      <c r="A764" s="225"/>
      <c r="B764" s="222"/>
      <c r="C764" s="222"/>
      <c r="D764" s="222"/>
      <c r="E764" s="222"/>
      <c r="F764" s="222"/>
      <c r="G764" s="222"/>
      <c r="H764" s="222"/>
      <c r="I764" s="221"/>
      <c r="J764" s="222"/>
      <c r="K764" s="221"/>
      <c r="L764" s="222"/>
      <c r="M764" s="222"/>
      <c r="N764" s="222"/>
      <c r="O764" s="222"/>
      <c r="P764" s="222"/>
      <c r="Q764" s="222"/>
      <c r="R764" s="222"/>
      <c r="S764" s="222"/>
      <c r="T764" s="222"/>
      <c r="U764" s="222"/>
      <c r="V764" s="222"/>
      <c r="W764" s="222"/>
      <c r="X764" s="222"/>
      <c r="Y764" s="222"/>
      <c r="Z764" s="222"/>
      <c r="AA764" s="222"/>
      <c r="AB764" s="222"/>
    </row>
    <row r="765" spans="1:28">
      <c r="A765" s="225"/>
      <c r="B765" s="222"/>
      <c r="C765" s="222"/>
      <c r="D765" s="222"/>
      <c r="E765" s="222"/>
      <c r="F765" s="222"/>
      <c r="G765" s="222"/>
      <c r="H765" s="222"/>
      <c r="I765" s="221"/>
      <c r="J765" s="222"/>
      <c r="K765" s="221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22"/>
      <c r="Z765" s="222"/>
      <c r="AA765" s="222"/>
      <c r="AB765" s="222"/>
    </row>
    <row r="766" spans="1:28">
      <c r="A766" s="225"/>
      <c r="B766" s="222"/>
      <c r="C766" s="222"/>
      <c r="D766" s="222"/>
      <c r="E766" s="222"/>
      <c r="F766" s="222"/>
      <c r="G766" s="222"/>
      <c r="H766" s="222"/>
      <c r="I766" s="221"/>
      <c r="J766" s="222"/>
      <c r="K766" s="221"/>
      <c r="L766" s="222"/>
      <c r="M766" s="222"/>
      <c r="N766" s="222"/>
      <c r="O766" s="222"/>
      <c r="P766" s="222"/>
      <c r="Q766" s="222"/>
      <c r="R766" s="222"/>
      <c r="S766" s="222"/>
      <c r="T766" s="222"/>
      <c r="U766" s="222"/>
      <c r="V766" s="222"/>
      <c r="W766" s="222"/>
      <c r="X766" s="222"/>
      <c r="Y766" s="222"/>
      <c r="Z766" s="222"/>
      <c r="AA766" s="222"/>
      <c r="AB766" s="222"/>
    </row>
    <row r="767" spans="1:28">
      <c r="A767" s="225"/>
      <c r="B767" s="222"/>
      <c r="C767" s="222"/>
      <c r="D767" s="222"/>
      <c r="E767" s="222"/>
      <c r="F767" s="222"/>
      <c r="G767" s="222"/>
      <c r="H767" s="222"/>
      <c r="I767" s="221"/>
      <c r="J767" s="222"/>
      <c r="K767" s="221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22"/>
      <c r="Z767" s="222"/>
      <c r="AA767" s="222"/>
      <c r="AB767" s="222"/>
    </row>
    <row r="768" spans="1:28">
      <c r="A768" s="225"/>
      <c r="B768" s="222"/>
      <c r="C768" s="222"/>
      <c r="D768" s="222"/>
      <c r="E768" s="222"/>
      <c r="F768" s="222"/>
      <c r="G768" s="222"/>
      <c r="H768" s="222"/>
      <c r="I768" s="221"/>
      <c r="J768" s="222"/>
      <c r="K768" s="221"/>
      <c r="L768" s="222"/>
      <c r="M768" s="222"/>
      <c r="N768" s="222"/>
      <c r="O768" s="222"/>
      <c r="P768" s="222"/>
      <c r="Q768" s="222"/>
      <c r="R768" s="222"/>
      <c r="S768" s="222"/>
      <c r="T768" s="222"/>
      <c r="U768" s="222"/>
      <c r="V768" s="222"/>
      <c r="W768" s="222"/>
      <c r="X768" s="222"/>
      <c r="Y768" s="222"/>
      <c r="Z768" s="222"/>
      <c r="AA768" s="222"/>
      <c r="AB768" s="222"/>
    </row>
    <row r="769" spans="1:28">
      <c r="A769" s="225"/>
      <c r="B769" s="222"/>
      <c r="C769" s="222"/>
      <c r="D769" s="222"/>
      <c r="E769" s="222"/>
      <c r="F769" s="222"/>
      <c r="G769" s="222"/>
      <c r="H769" s="222"/>
      <c r="I769" s="221"/>
      <c r="J769" s="222"/>
      <c r="K769" s="221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22"/>
      <c r="Z769" s="222"/>
      <c r="AA769" s="222"/>
      <c r="AB769" s="222"/>
    </row>
    <row r="770" spans="1:28">
      <c r="A770" s="225"/>
      <c r="B770" s="222"/>
      <c r="C770" s="222"/>
      <c r="D770" s="222"/>
      <c r="E770" s="222"/>
      <c r="F770" s="222"/>
      <c r="G770" s="222"/>
      <c r="H770" s="222"/>
      <c r="I770" s="221"/>
      <c r="J770" s="222"/>
      <c r="K770" s="221"/>
      <c r="L770" s="222"/>
      <c r="M770" s="222"/>
      <c r="N770" s="222"/>
      <c r="O770" s="222"/>
      <c r="P770" s="222"/>
      <c r="Q770" s="222"/>
      <c r="R770" s="222"/>
      <c r="S770" s="222"/>
      <c r="T770" s="222"/>
      <c r="U770" s="222"/>
      <c r="V770" s="222"/>
      <c r="W770" s="222"/>
      <c r="X770" s="222"/>
      <c r="Y770" s="222"/>
      <c r="Z770" s="222"/>
      <c r="AA770" s="222"/>
      <c r="AB770" s="222"/>
    </row>
    <row r="771" spans="1:28">
      <c r="A771" s="225"/>
      <c r="B771" s="222"/>
      <c r="C771" s="222"/>
      <c r="D771" s="222"/>
      <c r="E771" s="222"/>
      <c r="F771" s="222"/>
      <c r="G771" s="222"/>
      <c r="H771" s="222"/>
      <c r="I771" s="221"/>
      <c r="J771" s="222"/>
      <c r="K771" s="221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22"/>
      <c r="Z771" s="222"/>
      <c r="AA771" s="222"/>
      <c r="AB771" s="222"/>
    </row>
    <row r="772" spans="1:28">
      <c r="A772" s="225"/>
      <c r="B772" s="222"/>
      <c r="C772" s="222"/>
      <c r="D772" s="222"/>
      <c r="E772" s="222"/>
      <c r="F772" s="222"/>
      <c r="G772" s="222"/>
      <c r="H772" s="222"/>
      <c r="I772" s="221"/>
      <c r="J772" s="222"/>
      <c r="K772" s="221"/>
      <c r="L772" s="222"/>
      <c r="M772" s="222"/>
      <c r="N772" s="222"/>
      <c r="O772" s="222"/>
      <c r="P772" s="222"/>
      <c r="Q772" s="222"/>
      <c r="R772" s="222"/>
      <c r="S772" s="222"/>
      <c r="T772" s="222"/>
      <c r="U772" s="222"/>
      <c r="V772" s="222"/>
      <c r="W772" s="222"/>
      <c r="X772" s="222"/>
      <c r="Y772" s="222"/>
      <c r="Z772" s="222"/>
      <c r="AA772" s="222"/>
      <c r="AB772" s="222"/>
    </row>
    <row r="773" spans="1:28">
      <c r="A773" s="225"/>
      <c r="B773" s="222"/>
      <c r="C773" s="222"/>
      <c r="D773" s="222"/>
      <c r="E773" s="222"/>
      <c r="F773" s="222"/>
      <c r="G773" s="222"/>
      <c r="H773" s="222"/>
      <c r="I773" s="221"/>
      <c r="J773" s="222"/>
      <c r="K773" s="221"/>
      <c r="L773" s="222"/>
      <c r="M773" s="222"/>
      <c r="N773" s="222"/>
      <c r="O773" s="222"/>
      <c r="P773" s="222"/>
      <c r="Q773" s="222"/>
      <c r="R773" s="222"/>
      <c r="S773" s="222"/>
      <c r="T773" s="222"/>
      <c r="U773" s="222"/>
      <c r="V773" s="222"/>
      <c r="W773" s="222"/>
      <c r="X773" s="222"/>
      <c r="Y773" s="222"/>
      <c r="Z773" s="222"/>
      <c r="AA773" s="222"/>
      <c r="AB773" s="222"/>
    </row>
    <row r="774" spans="1:28">
      <c r="A774" s="225"/>
      <c r="B774" s="222"/>
      <c r="C774" s="222"/>
      <c r="D774" s="222"/>
      <c r="E774" s="222"/>
      <c r="F774" s="222"/>
      <c r="G774" s="222"/>
      <c r="H774" s="222"/>
      <c r="I774" s="221"/>
      <c r="J774" s="222"/>
      <c r="K774" s="221"/>
      <c r="L774" s="222"/>
      <c r="M774" s="222"/>
      <c r="N774" s="222"/>
      <c r="O774" s="222"/>
      <c r="P774" s="222"/>
      <c r="Q774" s="222"/>
      <c r="R774" s="222"/>
      <c r="S774" s="222"/>
      <c r="T774" s="222"/>
      <c r="U774" s="222"/>
      <c r="V774" s="222"/>
      <c r="W774" s="222"/>
      <c r="X774" s="222"/>
      <c r="Y774" s="222"/>
      <c r="Z774" s="222"/>
      <c r="AA774" s="222"/>
      <c r="AB774" s="222"/>
    </row>
    <row r="775" spans="1:28">
      <c r="A775" s="225"/>
      <c r="B775" s="222"/>
      <c r="C775" s="222"/>
      <c r="D775" s="222"/>
      <c r="E775" s="222"/>
      <c r="F775" s="222"/>
      <c r="G775" s="222"/>
      <c r="H775" s="222"/>
      <c r="I775" s="221"/>
      <c r="J775" s="222"/>
      <c r="K775" s="221"/>
      <c r="L775" s="222"/>
      <c r="M775" s="222"/>
      <c r="N775" s="222"/>
      <c r="O775" s="222"/>
      <c r="P775" s="222"/>
      <c r="Q775" s="222"/>
      <c r="R775" s="222"/>
      <c r="S775" s="222"/>
      <c r="T775" s="222"/>
      <c r="U775" s="222"/>
      <c r="V775" s="222"/>
      <c r="W775" s="222"/>
      <c r="X775" s="222"/>
      <c r="Y775" s="222"/>
      <c r="Z775" s="222"/>
      <c r="AA775" s="222"/>
      <c r="AB775" s="222"/>
    </row>
    <row r="776" spans="1:28">
      <c r="A776" s="225"/>
      <c r="B776" s="222"/>
      <c r="C776" s="222"/>
      <c r="D776" s="222"/>
      <c r="E776" s="222"/>
      <c r="F776" s="222"/>
      <c r="G776" s="222"/>
      <c r="H776" s="222"/>
      <c r="I776" s="221"/>
      <c r="J776" s="222"/>
      <c r="K776" s="221"/>
      <c r="L776" s="222"/>
      <c r="M776" s="222"/>
      <c r="N776" s="222"/>
      <c r="O776" s="222"/>
      <c r="P776" s="222"/>
      <c r="Q776" s="222"/>
      <c r="R776" s="222"/>
      <c r="S776" s="222"/>
      <c r="T776" s="222"/>
      <c r="U776" s="222"/>
      <c r="V776" s="222"/>
      <c r="W776" s="222"/>
      <c r="X776" s="222"/>
      <c r="Y776" s="222"/>
      <c r="Z776" s="222"/>
      <c r="AA776" s="222"/>
      <c r="AB776" s="222"/>
    </row>
    <row r="777" spans="1:28">
      <c r="A777" s="225"/>
      <c r="B777" s="222"/>
      <c r="C777" s="222"/>
      <c r="D777" s="222"/>
      <c r="E777" s="222"/>
      <c r="F777" s="222"/>
      <c r="G777" s="222"/>
      <c r="H777" s="222"/>
      <c r="I777" s="221"/>
      <c r="J777" s="222"/>
      <c r="K777" s="221"/>
      <c r="L777" s="222"/>
      <c r="M777" s="222"/>
      <c r="N777" s="222"/>
      <c r="O777" s="222"/>
      <c r="P777" s="222"/>
      <c r="Q777" s="222"/>
      <c r="R777" s="222"/>
      <c r="S777" s="222"/>
      <c r="T777" s="222"/>
      <c r="U777" s="222"/>
      <c r="V777" s="222"/>
      <c r="W777" s="222"/>
      <c r="X777" s="222"/>
      <c r="Y777" s="222"/>
      <c r="Z777" s="222"/>
      <c r="AA777" s="222"/>
      <c r="AB777" s="222"/>
    </row>
    <row r="778" spans="1:28">
      <c r="A778" s="225"/>
      <c r="B778" s="222"/>
      <c r="C778" s="222"/>
      <c r="D778" s="222"/>
      <c r="E778" s="222"/>
      <c r="F778" s="222"/>
      <c r="G778" s="222"/>
      <c r="H778" s="222"/>
      <c r="I778" s="221"/>
      <c r="J778" s="222"/>
      <c r="K778" s="221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22"/>
      <c r="Z778" s="222"/>
      <c r="AA778" s="222"/>
      <c r="AB778" s="222"/>
    </row>
    <row r="779" spans="1:28">
      <c r="A779" s="225"/>
      <c r="B779" s="222"/>
      <c r="C779" s="222"/>
      <c r="D779" s="222"/>
      <c r="E779" s="222"/>
      <c r="F779" s="222"/>
      <c r="G779" s="222"/>
      <c r="H779" s="222"/>
      <c r="I779" s="221"/>
      <c r="J779" s="222"/>
      <c r="K779" s="221"/>
      <c r="L779" s="222"/>
      <c r="M779" s="222"/>
      <c r="N779" s="222"/>
      <c r="O779" s="222"/>
      <c r="P779" s="222"/>
      <c r="Q779" s="222"/>
      <c r="R779" s="222"/>
      <c r="S779" s="222"/>
      <c r="T779" s="222"/>
      <c r="U779" s="222"/>
      <c r="V779" s="222"/>
      <c r="W779" s="222"/>
      <c r="X779" s="222"/>
      <c r="Y779" s="222"/>
      <c r="Z779" s="222"/>
      <c r="AA779" s="222"/>
      <c r="AB779" s="222"/>
    </row>
    <row r="780" spans="1:28">
      <c r="A780" s="225"/>
      <c r="B780" s="222"/>
      <c r="C780" s="222"/>
      <c r="D780" s="222"/>
      <c r="E780" s="222"/>
      <c r="F780" s="222"/>
      <c r="G780" s="222"/>
      <c r="H780" s="222"/>
      <c r="I780" s="221"/>
      <c r="J780" s="222"/>
      <c r="K780" s="221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22"/>
      <c r="Z780" s="222"/>
      <c r="AA780" s="222"/>
      <c r="AB780" s="222"/>
    </row>
    <row r="781" spans="1:28">
      <c r="A781" s="225"/>
      <c r="B781" s="222"/>
      <c r="C781" s="222"/>
      <c r="D781" s="222"/>
      <c r="E781" s="222"/>
      <c r="F781" s="222"/>
      <c r="G781" s="222"/>
      <c r="H781" s="222"/>
      <c r="I781" s="221"/>
      <c r="J781" s="222"/>
      <c r="K781" s="221"/>
      <c r="L781" s="222"/>
      <c r="M781" s="222"/>
      <c r="N781" s="222"/>
      <c r="O781" s="222"/>
      <c r="P781" s="222"/>
      <c r="Q781" s="222"/>
      <c r="R781" s="222"/>
      <c r="S781" s="222"/>
      <c r="T781" s="222"/>
      <c r="U781" s="222"/>
      <c r="V781" s="222"/>
      <c r="W781" s="222"/>
      <c r="X781" s="222"/>
      <c r="Y781" s="222"/>
      <c r="Z781" s="222"/>
      <c r="AA781" s="222"/>
      <c r="AB781" s="222"/>
    </row>
    <row r="782" spans="1:28">
      <c r="A782" s="225"/>
      <c r="B782" s="222"/>
      <c r="C782" s="222"/>
      <c r="D782" s="222"/>
      <c r="E782" s="222"/>
      <c r="F782" s="222"/>
      <c r="G782" s="222"/>
      <c r="H782" s="222"/>
      <c r="I782" s="221"/>
      <c r="J782" s="222"/>
      <c r="K782" s="221"/>
      <c r="L782" s="222"/>
      <c r="M782" s="222"/>
      <c r="N782" s="222"/>
      <c r="O782" s="222"/>
      <c r="P782" s="222"/>
      <c r="Q782" s="222"/>
      <c r="R782" s="222"/>
      <c r="S782" s="222"/>
      <c r="T782" s="222"/>
      <c r="U782" s="222"/>
      <c r="V782" s="222"/>
      <c r="W782" s="222"/>
      <c r="X782" s="222"/>
      <c r="Y782" s="222"/>
      <c r="Z782" s="222"/>
      <c r="AA782" s="222"/>
      <c r="AB782" s="222"/>
    </row>
    <row r="783" spans="1:28">
      <c r="A783" s="225"/>
      <c r="B783" s="222"/>
      <c r="C783" s="222"/>
      <c r="D783" s="222"/>
      <c r="E783" s="222"/>
      <c r="F783" s="222"/>
      <c r="G783" s="222"/>
      <c r="H783" s="222"/>
      <c r="I783" s="221"/>
      <c r="J783" s="222"/>
      <c r="K783" s="221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22"/>
      <c r="Z783" s="222"/>
      <c r="AA783" s="222"/>
      <c r="AB783" s="222"/>
    </row>
    <row r="784" spans="1:28">
      <c r="A784" s="225"/>
      <c r="B784" s="222"/>
      <c r="C784" s="222"/>
      <c r="D784" s="222"/>
      <c r="E784" s="222"/>
      <c r="F784" s="222"/>
      <c r="G784" s="222"/>
      <c r="H784" s="222"/>
      <c r="I784" s="221"/>
      <c r="J784" s="222"/>
      <c r="K784" s="221"/>
      <c r="L784" s="222"/>
      <c r="M784" s="222"/>
      <c r="N784" s="222"/>
      <c r="O784" s="222"/>
      <c r="P784" s="222"/>
      <c r="Q784" s="222"/>
      <c r="R784" s="222"/>
      <c r="S784" s="222"/>
      <c r="T784" s="222"/>
      <c r="U784" s="222"/>
      <c r="V784" s="222"/>
      <c r="W784" s="222"/>
      <c r="X784" s="222"/>
      <c r="Y784" s="222"/>
      <c r="Z784" s="222"/>
      <c r="AA784" s="222"/>
      <c r="AB784" s="222"/>
    </row>
    <row r="785" spans="1:28">
      <c r="A785" s="225"/>
      <c r="B785" s="222"/>
      <c r="C785" s="222"/>
      <c r="D785" s="222"/>
      <c r="E785" s="222"/>
      <c r="F785" s="222"/>
      <c r="G785" s="222"/>
      <c r="H785" s="222"/>
      <c r="I785" s="221"/>
      <c r="J785" s="222"/>
      <c r="K785" s="221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22"/>
      <c r="Z785" s="222"/>
      <c r="AA785" s="222"/>
      <c r="AB785" s="222"/>
    </row>
    <row r="786" spans="1:28">
      <c r="A786" s="225"/>
      <c r="B786" s="222"/>
      <c r="C786" s="222"/>
      <c r="D786" s="222"/>
      <c r="E786" s="222"/>
      <c r="F786" s="222"/>
      <c r="G786" s="222"/>
      <c r="H786" s="222"/>
      <c r="I786" s="221"/>
      <c r="J786" s="222"/>
      <c r="K786" s="221"/>
      <c r="L786" s="222"/>
      <c r="M786" s="222"/>
      <c r="N786" s="222"/>
      <c r="O786" s="222"/>
      <c r="P786" s="222"/>
      <c r="Q786" s="222"/>
      <c r="R786" s="222"/>
      <c r="S786" s="222"/>
      <c r="T786" s="222"/>
      <c r="U786" s="222"/>
      <c r="V786" s="222"/>
      <c r="W786" s="222"/>
      <c r="X786" s="222"/>
      <c r="Y786" s="222"/>
      <c r="Z786" s="222"/>
      <c r="AA786" s="222"/>
      <c r="AB786" s="222"/>
    </row>
    <row r="787" spans="1:28">
      <c r="A787" s="225"/>
      <c r="B787" s="222"/>
      <c r="C787" s="222"/>
      <c r="D787" s="222"/>
      <c r="E787" s="222"/>
      <c r="F787" s="222"/>
      <c r="G787" s="222"/>
      <c r="H787" s="222"/>
      <c r="I787" s="221"/>
      <c r="J787" s="222"/>
      <c r="K787" s="221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22"/>
      <c r="Z787" s="222"/>
      <c r="AA787" s="222"/>
      <c r="AB787" s="222"/>
    </row>
    <row r="788" spans="1:28">
      <c r="A788" s="225"/>
      <c r="B788" s="222"/>
      <c r="C788" s="222"/>
      <c r="D788" s="222"/>
      <c r="E788" s="222"/>
      <c r="F788" s="222"/>
      <c r="G788" s="222"/>
      <c r="H788" s="222"/>
      <c r="I788" s="221"/>
      <c r="J788" s="222"/>
      <c r="K788" s="221"/>
      <c r="L788" s="222"/>
      <c r="M788" s="222"/>
      <c r="N788" s="222"/>
      <c r="O788" s="222"/>
      <c r="P788" s="222"/>
      <c r="Q788" s="222"/>
      <c r="R788" s="222"/>
      <c r="S788" s="222"/>
      <c r="T788" s="222"/>
      <c r="U788" s="222"/>
      <c r="V788" s="222"/>
      <c r="W788" s="222"/>
      <c r="X788" s="222"/>
      <c r="Y788" s="222"/>
      <c r="Z788" s="222"/>
      <c r="AA788" s="222"/>
      <c r="AB788" s="222"/>
    </row>
    <row r="789" spans="1:28">
      <c r="A789" s="225"/>
      <c r="B789" s="222"/>
      <c r="C789" s="222"/>
      <c r="D789" s="222"/>
      <c r="E789" s="222"/>
      <c r="F789" s="222"/>
      <c r="G789" s="222"/>
      <c r="H789" s="222"/>
      <c r="I789" s="221"/>
      <c r="J789" s="222"/>
      <c r="K789" s="221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22"/>
      <c r="Z789" s="222"/>
      <c r="AA789" s="222"/>
      <c r="AB789" s="222"/>
    </row>
    <row r="790" spans="1:28">
      <c r="A790" s="225"/>
      <c r="B790" s="222"/>
      <c r="C790" s="222"/>
      <c r="D790" s="222"/>
      <c r="E790" s="222"/>
      <c r="F790" s="222"/>
      <c r="G790" s="222"/>
      <c r="H790" s="222"/>
      <c r="I790" s="221"/>
      <c r="J790" s="222"/>
      <c r="K790" s="221"/>
      <c r="L790" s="222"/>
      <c r="M790" s="222"/>
      <c r="N790" s="222"/>
      <c r="O790" s="222"/>
      <c r="P790" s="222"/>
      <c r="Q790" s="222"/>
      <c r="R790" s="222"/>
      <c r="S790" s="222"/>
      <c r="T790" s="222"/>
      <c r="U790" s="222"/>
      <c r="V790" s="222"/>
      <c r="W790" s="222"/>
      <c r="X790" s="222"/>
      <c r="Y790" s="222"/>
      <c r="Z790" s="222"/>
      <c r="AA790" s="222"/>
      <c r="AB790" s="222"/>
    </row>
    <row r="791" spans="1:28">
      <c r="A791" s="225"/>
      <c r="B791" s="222"/>
      <c r="C791" s="222"/>
      <c r="D791" s="222"/>
      <c r="E791" s="222"/>
      <c r="F791" s="222"/>
      <c r="G791" s="222"/>
      <c r="H791" s="222"/>
      <c r="I791" s="221"/>
      <c r="J791" s="222"/>
      <c r="K791" s="221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22"/>
      <c r="Z791" s="222"/>
      <c r="AA791" s="222"/>
      <c r="AB791" s="222"/>
    </row>
    <row r="792" spans="1:28">
      <c r="A792" s="225"/>
      <c r="B792" s="222"/>
      <c r="C792" s="222"/>
      <c r="D792" s="222"/>
      <c r="E792" s="222"/>
      <c r="F792" s="222"/>
      <c r="G792" s="222"/>
      <c r="H792" s="222"/>
      <c r="I792" s="221"/>
      <c r="J792" s="222"/>
      <c r="K792" s="221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22"/>
      <c r="Z792" s="222"/>
      <c r="AA792" s="222"/>
      <c r="AB792" s="222"/>
    </row>
    <row r="793" spans="1:28">
      <c r="A793" s="225"/>
      <c r="B793" s="222"/>
      <c r="C793" s="222"/>
      <c r="D793" s="222"/>
      <c r="E793" s="222"/>
      <c r="F793" s="222"/>
      <c r="G793" s="222"/>
      <c r="H793" s="222"/>
      <c r="I793" s="221"/>
      <c r="J793" s="222"/>
      <c r="K793" s="221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22"/>
      <c r="Z793" s="222"/>
      <c r="AA793" s="222"/>
      <c r="AB793" s="222"/>
    </row>
    <row r="794" spans="1:28">
      <c r="A794" s="225"/>
      <c r="B794" s="222"/>
      <c r="C794" s="222"/>
      <c r="D794" s="222"/>
      <c r="E794" s="222"/>
      <c r="F794" s="222"/>
      <c r="G794" s="222"/>
      <c r="H794" s="222"/>
      <c r="I794" s="221"/>
      <c r="J794" s="222"/>
      <c r="K794" s="221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22"/>
      <c r="Z794" s="222"/>
      <c r="AA794" s="222"/>
      <c r="AB794" s="222"/>
    </row>
    <row r="795" spans="1:28">
      <c r="A795" s="225"/>
      <c r="B795" s="222"/>
      <c r="C795" s="222"/>
      <c r="D795" s="222"/>
      <c r="E795" s="222"/>
      <c r="F795" s="222"/>
      <c r="G795" s="222"/>
      <c r="H795" s="222"/>
      <c r="I795" s="221"/>
      <c r="J795" s="222"/>
      <c r="K795" s="221"/>
      <c r="L795" s="222"/>
      <c r="M795" s="222"/>
      <c r="N795" s="222"/>
      <c r="O795" s="222"/>
      <c r="P795" s="222"/>
      <c r="Q795" s="222"/>
      <c r="R795" s="222"/>
      <c r="S795" s="222"/>
      <c r="T795" s="222"/>
      <c r="U795" s="222"/>
      <c r="V795" s="222"/>
      <c r="W795" s="222"/>
      <c r="X795" s="222"/>
      <c r="Y795" s="222"/>
      <c r="Z795" s="222"/>
      <c r="AA795" s="222"/>
      <c r="AB795" s="222"/>
    </row>
    <row r="796" spans="1:28">
      <c r="A796" s="225"/>
      <c r="B796" s="222"/>
      <c r="C796" s="222"/>
      <c r="D796" s="222"/>
      <c r="E796" s="222"/>
      <c r="F796" s="222"/>
      <c r="G796" s="222"/>
      <c r="H796" s="222"/>
      <c r="I796" s="221"/>
      <c r="J796" s="222"/>
      <c r="K796" s="221"/>
      <c r="L796" s="222"/>
      <c r="M796" s="222"/>
      <c r="N796" s="222"/>
      <c r="O796" s="222"/>
      <c r="P796" s="222"/>
      <c r="Q796" s="222"/>
      <c r="R796" s="222"/>
      <c r="S796" s="222"/>
      <c r="T796" s="222"/>
      <c r="U796" s="222"/>
      <c r="V796" s="222"/>
      <c r="W796" s="222"/>
      <c r="X796" s="222"/>
      <c r="Y796" s="222"/>
      <c r="Z796" s="222"/>
      <c r="AA796" s="222"/>
      <c r="AB796" s="222"/>
    </row>
    <row r="797" spans="1:28">
      <c r="A797" s="225"/>
      <c r="B797" s="222"/>
      <c r="C797" s="222"/>
      <c r="D797" s="222"/>
      <c r="E797" s="222"/>
      <c r="F797" s="222"/>
      <c r="G797" s="222"/>
      <c r="H797" s="222"/>
      <c r="I797" s="221"/>
      <c r="J797" s="222"/>
      <c r="K797" s="221"/>
      <c r="L797" s="222"/>
      <c r="M797" s="222"/>
      <c r="N797" s="222"/>
      <c r="O797" s="222"/>
      <c r="P797" s="222"/>
      <c r="Q797" s="222"/>
      <c r="R797" s="222"/>
      <c r="S797" s="222"/>
      <c r="T797" s="222"/>
      <c r="U797" s="222"/>
      <c r="V797" s="222"/>
      <c r="W797" s="222"/>
      <c r="X797" s="222"/>
      <c r="Y797" s="222"/>
      <c r="Z797" s="222"/>
      <c r="AA797" s="222"/>
      <c r="AB797" s="222"/>
    </row>
    <row r="798" spans="1:28">
      <c r="A798" s="225"/>
      <c r="B798" s="222"/>
      <c r="C798" s="222"/>
      <c r="D798" s="222"/>
      <c r="E798" s="222"/>
      <c r="F798" s="222"/>
      <c r="G798" s="222"/>
      <c r="H798" s="222"/>
      <c r="I798" s="221"/>
      <c r="J798" s="222"/>
      <c r="K798" s="221"/>
      <c r="L798" s="222"/>
      <c r="M798" s="222"/>
      <c r="N798" s="222"/>
      <c r="O798" s="222"/>
      <c r="P798" s="222"/>
      <c r="Q798" s="222"/>
      <c r="R798" s="222"/>
      <c r="S798" s="222"/>
      <c r="T798" s="222"/>
      <c r="U798" s="222"/>
      <c r="V798" s="222"/>
      <c r="W798" s="222"/>
      <c r="X798" s="222"/>
      <c r="Y798" s="222"/>
      <c r="Z798" s="222"/>
      <c r="AA798" s="222"/>
      <c r="AB798" s="222"/>
    </row>
    <row r="799" spans="1:28">
      <c r="A799" s="225"/>
      <c r="B799" s="222"/>
      <c r="C799" s="222"/>
      <c r="D799" s="222"/>
      <c r="E799" s="222"/>
      <c r="F799" s="222"/>
      <c r="G799" s="222"/>
      <c r="H799" s="222"/>
      <c r="I799" s="221"/>
      <c r="J799" s="222"/>
      <c r="K799" s="221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22"/>
      <c r="Z799" s="222"/>
      <c r="AA799" s="222"/>
      <c r="AB799" s="222"/>
    </row>
    <row r="800" spans="1:28">
      <c r="A800" s="225"/>
      <c r="B800" s="222"/>
      <c r="C800" s="222"/>
      <c r="D800" s="222"/>
      <c r="E800" s="222"/>
      <c r="F800" s="222"/>
      <c r="G800" s="222"/>
      <c r="H800" s="222"/>
      <c r="I800" s="221"/>
      <c r="J800" s="222"/>
      <c r="K800" s="221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22"/>
      <c r="Z800" s="222"/>
      <c r="AA800" s="222"/>
      <c r="AB800" s="222"/>
    </row>
    <row r="801" spans="1:28">
      <c r="A801" s="225"/>
      <c r="B801" s="222"/>
      <c r="C801" s="222"/>
      <c r="D801" s="222"/>
      <c r="E801" s="222"/>
      <c r="F801" s="222"/>
      <c r="G801" s="222"/>
      <c r="H801" s="222"/>
      <c r="I801" s="221"/>
      <c r="J801" s="222"/>
      <c r="K801" s="221"/>
      <c r="L801" s="222"/>
      <c r="M801" s="222"/>
      <c r="N801" s="222"/>
      <c r="O801" s="222"/>
      <c r="P801" s="222"/>
      <c r="Q801" s="222"/>
      <c r="R801" s="222"/>
      <c r="S801" s="222"/>
      <c r="T801" s="222"/>
      <c r="U801" s="222"/>
      <c r="V801" s="222"/>
      <c r="W801" s="222"/>
      <c r="X801" s="222"/>
      <c r="Y801" s="222"/>
      <c r="Z801" s="222"/>
      <c r="AA801" s="222"/>
      <c r="AB801" s="222"/>
    </row>
    <row r="802" spans="1:28">
      <c r="A802" s="225"/>
      <c r="B802" s="222"/>
      <c r="C802" s="222"/>
      <c r="D802" s="222"/>
      <c r="E802" s="222"/>
      <c r="F802" s="222"/>
      <c r="G802" s="222"/>
      <c r="H802" s="222"/>
      <c r="I802" s="221"/>
      <c r="J802" s="222"/>
      <c r="K802" s="221"/>
      <c r="L802" s="222"/>
      <c r="M802" s="222"/>
      <c r="N802" s="222"/>
      <c r="O802" s="222"/>
      <c r="P802" s="222"/>
      <c r="Q802" s="222"/>
      <c r="R802" s="222"/>
      <c r="S802" s="222"/>
      <c r="T802" s="222"/>
      <c r="U802" s="222"/>
      <c r="V802" s="222"/>
      <c r="W802" s="222"/>
      <c r="X802" s="222"/>
      <c r="Y802" s="222"/>
      <c r="Z802" s="222"/>
      <c r="AA802" s="222"/>
      <c r="AB802" s="222"/>
    </row>
    <row r="803" spans="1:28">
      <c r="A803" s="225"/>
      <c r="B803" s="222"/>
      <c r="C803" s="222"/>
      <c r="D803" s="222"/>
      <c r="E803" s="222"/>
      <c r="F803" s="222"/>
      <c r="G803" s="222"/>
      <c r="H803" s="222"/>
      <c r="I803" s="221"/>
      <c r="J803" s="222"/>
      <c r="K803" s="221"/>
      <c r="L803" s="222"/>
      <c r="M803" s="222"/>
      <c r="N803" s="222"/>
      <c r="O803" s="222"/>
      <c r="P803" s="222"/>
      <c r="Q803" s="222"/>
      <c r="R803" s="222"/>
      <c r="S803" s="222"/>
      <c r="T803" s="222"/>
      <c r="U803" s="222"/>
      <c r="V803" s="222"/>
      <c r="W803" s="222"/>
      <c r="X803" s="222"/>
      <c r="Y803" s="222"/>
      <c r="Z803" s="222"/>
      <c r="AA803" s="222"/>
      <c r="AB803" s="222"/>
    </row>
    <row r="804" spans="1:28">
      <c r="A804" s="225"/>
      <c r="B804" s="222"/>
      <c r="C804" s="222"/>
      <c r="D804" s="222"/>
      <c r="E804" s="222"/>
      <c r="F804" s="222"/>
      <c r="G804" s="222"/>
      <c r="H804" s="222"/>
      <c r="I804" s="221"/>
      <c r="J804" s="222"/>
      <c r="K804" s="221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22"/>
      <c r="Z804" s="222"/>
      <c r="AA804" s="222"/>
      <c r="AB804" s="222"/>
    </row>
    <row r="805" spans="1:28">
      <c r="A805" s="225"/>
      <c r="B805" s="222"/>
      <c r="C805" s="222"/>
      <c r="D805" s="222"/>
      <c r="E805" s="222"/>
      <c r="F805" s="222"/>
      <c r="G805" s="222"/>
      <c r="H805" s="222"/>
      <c r="I805" s="221"/>
      <c r="J805" s="222"/>
      <c r="K805" s="221"/>
      <c r="L805" s="222"/>
      <c r="M805" s="222"/>
      <c r="N805" s="222"/>
      <c r="O805" s="222"/>
      <c r="P805" s="222"/>
      <c r="Q805" s="222"/>
      <c r="R805" s="222"/>
      <c r="S805" s="222"/>
      <c r="T805" s="222"/>
      <c r="U805" s="222"/>
      <c r="V805" s="222"/>
      <c r="W805" s="222"/>
      <c r="X805" s="222"/>
      <c r="Y805" s="222"/>
      <c r="Z805" s="222"/>
      <c r="AA805" s="222"/>
      <c r="AB805" s="222"/>
    </row>
    <row r="806" spans="1:28">
      <c r="A806" s="225"/>
      <c r="B806" s="222"/>
      <c r="C806" s="222"/>
      <c r="D806" s="222"/>
      <c r="E806" s="222"/>
      <c r="F806" s="222"/>
      <c r="G806" s="222"/>
      <c r="H806" s="222"/>
      <c r="I806" s="221"/>
      <c r="J806" s="222"/>
      <c r="K806" s="221"/>
      <c r="L806" s="222"/>
      <c r="M806" s="222"/>
      <c r="N806" s="222"/>
      <c r="O806" s="222"/>
      <c r="P806" s="222"/>
      <c r="Q806" s="222"/>
      <c r="R806" s="222"/>
      <c r="S806" s="222"/>
      <c r="T806" s="222"/>
      <c r="U806" s="222"/>
      <c r="V806" s="222"/>
      <c r="W806" s="222"/>
      <c r="X806" s="222"/>
      <c r="Y806" s="222"/>
      <c r="Z806" s="222"/>
      <c r="AA806" s="222"/>
      <c r="AB806" s="222"/>
    </row>
    <row r="807" spans="1:28">
      <c r="A807" s="225"/>
      <c r="B807" s="222"/>
      <c r="C807" s="222"/>
      <c r="D807" s="222"/>
      <c r="E807" s="222"/>
      <c r="F807" s="222"/>
      <c r="G807" s="222"/>
      <c r="H807" s="222"/>
      <c r="I807" s="221"/>
      <c r="J807" s="222"/>
      <c r="K807" s="221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22"/>
      <c r="Z807" s="222"/>
      <c r="AA807" s="222"/>
      <c r="AB807" s="222"/>
    </row>
    <row r="808" spans="1:28">
      <c r="A808" s="225"/>
      <c r="B808" s="222"/>
      <c r="C808" s="222"/>
      <c r="D808" s="222"/>
      <c r="E808" s="222"/>
      <c r="F808" s="222"/>
      <c r="G808" s="222"/>
      <c r="H808" s="222"/>
      <c r="I808" s="221"/>
      <c r="J808" s="222"/>
      <c r="K808" s="221"/>
      <c r="L808" s="222"/>
      <c r="M808" s="222"/>
      <c r="N808" s="222"/>
      <c r="O808" s="222"/>
      <c r="P808" s="222"/>
      <c r="Q808" s="222"/>
      <c r="R808" s="222"/>
      <c r="S808" s="222"/>
      <c r="T808" s="222"/>
      <c r="U808" s="222"/>
      <c r="V808" s="222"/>
      <c r="W808" s="222"/>
      <c r="X808" s="222"/>
      <c r="Y808" s="222"/>
      <c r="Z808" s="222"/>
      <c r="AA808" s="222"/>
      <c r="AB808" s="222"/>
    </row>
    <row r="809" spans="1:28">
      <c r="A809" s="225"/>
      <c r="B809" s="222"/>
      <c r="C809" s="222"/>
      <c r="D809" s="222"/>
      <c r="E809" s="222"/>
      <c r="F809" s="222"/>
      <c r="G809" s="222"/>
      <c r="H809" s="222"/>
      <c r="I809" s="221"/>
      <c r="J809" s="222"/>
      <c r="K809" s="221"/>
      <c r="L809" s="222"/>
      <c r="M809" s="222"/>
      <c r="N809" s="222"/>
      <c r="O809" s="222"/>
      <c r="P809" s="222"/>
      <c r="Q809" s="222"/>
      <c r="R809" s="222"/>
      <c r="S809" s="222"/>
      <c r="T809" s="222"/>
      <c r="U809" s="222"/>
      <c r="V809" s="222"/>
      <c r="W809" s="222"/>
      <c r="X809" s="222"/>
      <c r="Y809" s="222"/>
      <c r="Z809" s="222"/>
      <c r="AA809" s="222"/>
      <c r="AB809" s="222"/>
    </row>
    <row r="810" spans="1:28">
      <c r="A810" s="225"/>
      <c r="B810" s="222"/>
      <c r="C810" s="222"/>
      <c r="D810" s="222"/>
      <c r="E810" s="222"/>
      <c r="F810" s="222"/>
      <c r="G810" s="222"/>
      <c r="H810" s="222"/>
      <c r="I810" s="221"/>
      <c r="J810" s="222"/>
      <c r="K810" s="221"/>
      <c r="L810" s="222"/>
      <c r="M810" s="222"/>
      <c r="N810" s="222"/>
      <c r="O810" s="222"/>
      <c r="P810" s="222"/>
      <c r="Q810" s="222"/>
      <c r="R810" s="222"/>
      <c r="S810" s="222"/>
      <c r="T810" s="222"/>
      <c r="U810" s="222"/>
      <c r="V810" s="222"/>
      <c r="W810" s="222"/>
      <c r="X810" s="222"/>
      <c r="Y810" s="222"/>
      <c r="Z810" s="222"/>
      <c r="AA810" s="222"/>
      <c r="AB810" s="222"/>
    </row>
    <row r="811" spans="1:28">
      <c r="A811" s="225"/>
      <c r="B811" s="222"/>
      <c r="C811" s="222"/>
      <c r="D811" s="222"/>
      <c r="E811" s="222"/>
      <c r="F811" s="222"/>
      <c r="G811" s="222"/>
      <c r="H811" s="222"/>
      <c r="I811" s="221"/>
      <c r="J811" s="222"/>
      <c r="K811" s="221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22"/>
      <c r="Z811" s="222"/>
      <c r="AA811" s="222"/>
      <c r="AB811" s="222"/>
    </row>
    <row r="812" spans="1:28">
      <c r="A812" s="225"/>
      <c r="B812" s="222"/>
      <c r="C812" s="222"/>
      <c r="D812" s="222"/>
      <c r="E812" s="222"/>
      <c r="F812" s="222"/>
      <c r="G812" s="222"/>
      <c r="H812" s="222"/>
      <c r="I812" s="221"/>
      <c r="J812" s="222"/>
      <c r="K812" s="221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22"/>
      <c r="Z812" s="222"/>
      <c r="AA812" s="222"/>
      <c r="AB812" s="222"/>
    </row>
    <row r="813" spans="1:28">
      <c r="A813" s="225"/>
      <c r="B813" s="222"/>
      <c r="C813" s="222"/>
      <c r="D813" s="222"/>
      <c r="E813" s="222"/>
      <c r="F813" s="222"/>
      <c r="G813" s="222"/>
      <c r="H813" s="222"/>
      <c r="I813" s="221"/>
      <c r="J813" s="222"/>
      <c r="K813" s="221"/>
      <c r="L813" s="222"/>
      <c r="M813" s="222"/>
      <c r="N813" s="222"/>
      <c r="O813" s="222"/>
      <c r="P813" s="222"/>
      <c r="Q813" s="222"/>
      <c r="R813" s="222"/>
      <c r="S813" s="222"/>
      <c r="T813" s="222"/>
      <c r="U813" s="222"/>
      <c r="V813" s="222"/>
      <c r="W813" s="222"/>
      <c r="X813" s="222"/>
      <c r="Y813" s="222"/>
      <c r="Z813" s="222"/>
      <c r="AA813" s="222"/>
      <c r="AB813" s="222"/>
    </row>
    <row r="814" spans="1:28">
      <c r="A814" s="225"/>
      <c r="B814" s="222"/>
      <c r="C814" s="222"/>
      <c r="D814" s="222"/>
      <c r="E814" s="222"/>
      <c r="F814" s="222"/>
      <c r="G814" s="222"/>
      <c r="H814" s="222"/>
      <c r="I814" s="221"/>
      <c r="J814" s="222"/>
      <c r="K814" s="221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22"/>
      <c r="Z814" s="222"/>
      <c r="AA814" s="222"/>
      <c r="AB814" s="222"/>
    </row>
    <row r="815" spans="1:28">
      <c r="A815" s="225"/>
      <c r="B815" s="222"/>
      <c r="C815" s="222"/>
      <c r="D815" s="222"/>
      <c r="E815" s="222"/>
      <c r="F815" s="222"/>
      <c r="G815" s="222"/>
      <c r="H815" s="222"/>
      <c r="I815" s="221"/>
      <c r="J815" s="222"/>
      <c r="K815" s="221"/>
      <c r="L815" s="222"/>
      <c r="M815" s="222"/>
      <c r="N815" s="222"/>
      <c r="O815" s="222"/>
      <c r="P815" s="222"/>
      <c r="Q815" s="222"/>
      <c r="R815" s="222"/>
      <c r="S815" s="222"/>
      <c r="T815" s="222"/>
      <c r="U815" s="222"/>
      <c r="V815" s="222"/>
      <c r="W815" s="222"/>
      <c r="X815" s="222"/>
      <c r="Y815" s="222"/>
      <c r="Z815" s="222"/>
      <c r="AA815" s="222"/>
      <c r="AB815" s="222"/>
    </row>
    <row r="816" spans="1:28">
      <c r="A816" s="225"/>
      <c r="B816" s="222"/>
      <c r="C816" s="222"/>
      <c r="D816" s="222"/>
      <c r="E816" s="222"/>
      <c r="F816" s="222"/>
      <c r="G816" s="222"/>
      <c r="H816" s="222"/>
      <c r="I816" s="221"/>
      <c r="J816" s="222"/>
      <c r="K816" s="221"/>
      <c r="L816" s="222"/>
      <c r="M816" s="222"/>
      <c r="N816" s="222"/>
      <c r="O816" s="222"/>
      <c r="P816" s="222"/>
      <c r="Q816" s="222"/>
      <c r="R816" s="222"/>
      <c r="S816" s="222"/>
      <c r="T816" s="222"/>
      <c r="U816" s="222"/>
      <c r="V816" s="222"/>
      <c r="W816" s="222"/>
      <c r="X816" s="222"/>
      <c r="Y816" s="222"/>
      <c r="Z816" s="222"/>
      <c r="AA816" s="222"/>
      <c r="AB816" s="222"/>
    </row>
    <row r="817" spans="1:28">
      <c r="A817" s="225"/>
      <c r="B817" s="222"/>
      <c r="C817" s="222"/>
      <c r="D817" s="222"/>
      <c r="E817" s="222"/>
      <c r="F817" s="222"/>
      <c r="G817" s="222"/>
      <c r="H817" s="222"/>
      <c r="I817" s="221"/>
      <c r="J817" s="222"/>
      <c r="K817" s="221"/>
      <c r="L817" s="222"/>
      <c r="M817" s="222"/>
      <c r="N817" s="222"/>
      <c r="O817" s="222"/>
      <c r="P817" s="222"/>
      <c r="Q817" s="222"/>
      <c r="R817" s="222"/>
      <c r="S817" s="222"/>
      <c r="T817" s="222"/>
      <c r="U817" s="222"/>
      <c r="V817" s="222"/>
      <c r="W817" s="222"/>
      <c r="X817" s="222"/>
      <c r="Y817" s="222"/>
      <c r="Z817" s="222"/>
      <c r="AA817" s="222"/>
      <c r="AB817" s="222"/>
    </row>
    <row r="818" spans="1:28">
      <c r="A818" s="225"/>
      <c r="B818" s="222"/>
      <c r="C818" s="222"/>
      <c r="D818" s="222"/>
      <c r="E818" s="222"/>
      <c r="F818" s="222"/>
      <c r="G818" s="222"/>
      <c r="H818" s="222"/>
      <c r="I818" s="221"/>
      <c r="J818" s="222"/>
      <c r="K818" s="221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22"/>
      <c r="Z818" s="222"/>
      <c r="AA818" s="222"/>
      <c r="AB818" s="222"/>
    </row>
    <row r="819" spans="1:28">
      <c r="A819" s="225"/>
      <c r="B819" s="222"/>
      <c r="C819" s="222"/>
      <c r="D819" s="222"/>
      <c r="E819" s="222"/>
      <c r="F819" s="222"/>
      <c r="G819" s="222"/>
      <c r="H819" s="222"/>
      <c r="I819" s="221"/>
      <c r="J819" s="222"/>
      <c r="K819" s="221"/>
      <c r="L819" s="222"/>
      <c r="M819" s="222"/>
      <c r="N819" s="222"/>
      <c r="O819" s="222"/>
      <c r="P819" s="222"/>
      <c r="Q819" s="222"/>
      <c r="R819" s="222"/>
      <c r="S819" s="222"/>
      <c r="T819" s="222"/>
      <c r="U819" s="222"/>
      <c r="V819" s="222"/>
      <c r="W819" s="222"/>
      <c r="X819" s="222"/>
      <c r="Y819" s="222"/>
      <c r="Z819" s="222"/>
      <c r="AA819" s="222"/>
      <c r="AB819" s="222"/>
    </row>
    <row r="820" spans="1:28">
      <c r="A820" s="225"/>
      <c r="B820" s="222"/>
      <c r="C820" s="222"/>
      <c r="D820" s="222"/>
      <c r="E820" s="222"/>
      <c r="F820" s="222"/>
      <c r="G820" s="222"/>
      <c r="H820" s="222"/>
      <c r="I820" s="221"/>
      <c r="J820" s="222"/>
      <c r="K820" s="221"/>
      <c r="L820" s="222"/>
      <c r="M820" s="222"/>
      <c r="N820" s="222"/>
      <c r="O820" s="222"/>
      <c r="P820" s="222"/>
      <c r="Q820" s="222"/>
      <c r="R820" s="222"/>
      <c r="S820" s="222"/>
      <c r="T820" s="222"/>
      <c r="U820" s="222"/>
      <c r="V820" s="222"/>
      <c r="W820" s="222"/>
      <c r="X820" s="222"/>
      <c r="Y820" s="222"/>
      <c r="Z820" s="222"/>
      <c r="AA820" s="222"/>
      <c r="AB820" s="222"/>
    </row>
    <row r="821" spans="1:28">
      <c r="A821" s="225"/>
      <c r="B821" s="222"/>
      <c r="C821" s="222"/>
      <c r="D821" s="222"/>
      <c r="E821" s="222"/>
      <c r="F821" s="222"/>
      <c r="G821" s="222"/>
      <c r="H821" s="222"/>
      <c r="I821" s="221"/>
      <c r="J821" s="222"/>
      <c r="K821" s="221"/>
      <c r="L821" s="222"/>
      <c r="M821" s="222"/>
      <c r="N821" s="222"/>
      <c r="O821" s="222"/>
      <c r="P821" s="222"/>
      <c r="Q821" s="222"/>
      <c r="R821" s="222"/>
      <c r="S821" s="222"/>
      <c r="T821" s="222"/>
      <c r="U821" s="222"/>
      <c r="V821" s="222"/>
      <c r="W821" s="222"/>
      <c r="X821" s="222"/>
      <c r="Y821" s="222"/>
      <c r="Z821" s="222"/>
      <c r="AA821" s="222"/>
      <c r="AB821" s="222"/>
    </row>
    <row r="822" spans="1:28">
      <c r="A822" s="225"/>
      <c r="B822" s="222"/>
      <c r="C822" s="222"/>
      <c r="D822" s="222"/>
      <c r="E822" s="222"/>
      <c r="F822" s="222"/>
      <c r="G822" s="222"/>
      <c r="H822" s="222"/>
      <c r="I822" s="221"/>
      <c r="J822" s="222"/>
      <c r="K822" s="221"/>
      <c r="L822" s="222"/>
      <c r="M822" s="222"/>
      <c r="N822" s="222"/>
      <c r="O822" s="222"/>
      <c r="P822" s="222"/>
      <c r="Q822" s="222"/>
      <c r="R822" s="222"/>
      <c r="S822" s="222"/>
      <c r="T822" s="222"/>
      <c r="U822" s="222"/>
      <c r="V822" s="222"/>
      <c r="W822" s="222"/>
      <c r="X822" s="222"/>
      <c r="Y822" s="222"/>
      <c r="Z822" s="222"/>
      <c r="AA822" s="222"/>
      <c r="AB822" s="222"/>
    </row>
    <row r="823" spans="1:28">
      <c r="A823" s="225"/>
      <c r="B823" s="222"/>
      <c r="C823" s="222"/>
      <c r="D823" s="222"/>
      <c r="E823" s="222"/>
      <c r="F823" s="222"/>
      <c r="G823" s="222"/>
      <c r="H823" s="222"/>
      <c r="I823" s="221"/>
      <c r="J823" s="222"/>
      <c r="K823" s="221"/>
      <c r="L823" s="222"/>
      <c r="M823" s="222"/>
      <c r="N823" s="222"/>
      <c r="O823" s="222"/>
      <c r="P823" s="222"/>
      <c r="Q823" s="222"/>
      <c r="R823" s="222"/>
      <c r="S823" s="222"/>
      <c r="T823" s="222"/>
      <c r="U823" s="222"/>
      <c r="V823" s="222"/>
      <c r="W823" s="222"/>
      <c r="X823" s="222"/>
      <c r="Y823" s="222"/>
      <c r="Z823" s="222"/>
      <c r="AA823" s="222"/>
      <c r="AB823" s="222"/>
    </row>
    <row r="824" spans="1:28">
      <c r="A824" s="225"/>
      <c r="B824" s="222"/>
      <c r="C824" s="222"/>
      <c r="D824" s="222"/>
      <c r="E824" s="222"/>
      <c r="F824" s="222"/>
      <c r="G824" s="222"/>
      <c r="H824" s="222"/>
      <c r="I824" s="221"/>
      <c r="J824" s="222"/>
      <c r="K824" s="221"/>
      <c r="L824" s="222"/>
      <c r="M824" s="222"/>
      <c r="N824" s="222"/>
      <c r="O824" s="222"/>
      <c r="P824" s="222"/>
      <c r="Q824" s="222"/>
      <c r="R824" s="222"/>
      <c r="S824" s="222"/>
      <c r="T824" s="222"/>
      <c r="U824" s="222"/>
      <c r="V824" s="222"/>
      <c r="W824" s="222"/>
      <c r="X824" s="222"/>
      <c r="Y824" s="222"/>
      <c r="Z824" s="222"/>
      <c r="AA824" s="222"/>
      <c r="AB824" s="222"/>
    </row>
    <row r="825" spans="1:28">
      <c r="A825" s="225"/>
      <c r="B825" s="222"/>
      <c r="C825" s="222"/>
      <c r="D825" s="222"/>
      <c r="E825" s="222"/>
      <c r="F825" s="222"/>
      <c r="G825" s="222"/>
      <c r="H825" s="222"/>
      <c r="I825" s="221"/>
      <c r="J825" s="222"/>
      <c r="K825" s="221"/>
      <c r="L825" s="222"/>
      <c r="M825" s="222"/>
      <c r="N825" s="222"/>
      <c r="O825" s="222"/>
      <c r="P825" s="222"/>
      <c r="Q825" s="222"/>
      <c r="R825" s="222"/>
      <c r="S825" s="222"/>
      <c r="T825" s="222"/>
      <c r="U825" s="222"/>
      <c r="V825" s="222"/>
      <c r="W825" s="222"/>
      <c r="X825" s="222"/>
      <c r="Y825" s="222"/>
      <c r="Z825" s="222"/>
      <c r="AA825" s="222"/>
      <c r="AB825" s="222"/>
    </row>
    <row r="826" spans="1:28">
      <c r="A826" s="225"/>
      <c r="B826" s="222"/>
      <c r="C826" s="222"/>
      <c r="D826" s="222"/>
      <c r="E826" s="222"/>
      <c r="F826" s="222"/>
      <c r="G826" s="222"/>
      <c r="H826" s="222"/>
      <c r="I826" s="221"/>
      <c r="J826" s="222"/>
      <c r="K826" s="221"/>
      <c r="L826" s="222"/>
      <c r="M826" s="222"/>
      <c r="N826" s="222"/>
      <c r="O826" s="222"/>
      <c r="P826" s="222"/>
      <c r="Q826" s="222"/>
      <c r="R826" s="222"/>
      <c r="S826" s="222"/>
      <c r="T826" s="222"/>
      <c r="U826" s="222"/>
      <c r="V826" s="222"/>
      <c r="W826" s="222"/>
      <c r="X826" s="222"/>
      <c r="Y826" s="222"/>
      <c r="Z826" s="222"/>
      <c r="AA826" s="222"/>
      <c r="AB826" s="222"/>
    </row>
    <row r="827" spans="1:28">
      <c r="A827" s="225"/>
      <c r="B827" s="222"/>
      <c r="C827" s="222"/>
      <c r="D827" s="222"/>
      <c r="E827" s="222"/>
      <c r="F827" s="222"/>
      <c r="G827" s="222"/>
      <c r="H827" s="222"/>
      <c r="I827" s="221"/>
      <c r="J827" s="222"/>
      <c r="K827" s="221"/>
      <c r="L827" s="222"/>
      <c r="M827" s="222"/>
      <c r="N827" s="222"/>
      <c r="O827" s="222"/>
      <c r="P827" s="222"/>
      <c r="Q827" s="222"/>
      <c r="R827" s="222"/>
      <c r="S827" s="222"/>
      <c r="T827" s="222"/>
      <c r="U827" s="222"/>
      <c r="V827" s="222"/>
      <c r="W827" s="222"/>
      <c r="X827" s="222"/>
      <c r="Y827" s="222"/>
      <c r="Z827" s="222"/>
      <c r="AA827" s="222"/>
      <c r="AB827" s="222"/>
    </row>
    <row r="828" spans="1:28">
      <c r="A828" s="225"/>
      <c r="B828" s="222"/>
      <c r="C828" s="222"/>
      <c r="D828" s="222"/>
      <c r="E828" s="222"/>
      <c r="F828" s="222"/>
      <c r="G828" s="222"/>
      <c r="H828" s="222"/>
      <c r="I828" s="221"/>
      <c r="J828" s="222"/>
      <c r="K828" s="221"/>
      <c r="L828" s="222"/>
      <c r="M828" s="222"/>
      <c r="N828" s="222"/>
      <c r="O828" s="222"/>
      <c r="P828" s="222"/>
      <c r="Q828" s="222"/>
      <c r="R828" s="222"/>
      <c r="S828" s="222"/>
      <c r="T828" s="222"/>
      <c r="U828" s="222"/>
      <c r="V828" s="222"/>
      <c r="W828" s="222"/>
      <c r="X828" s="222"/>
      <c r="Y828" s="222"/>
      <c r="Z828" s="222"/>
      <c r="AA828" s="222"/>
      <c r="AB828" s="222"/>
    </row>
    <row r="829" spans="1:28">
      <c r="A829" s="225"/>
      <c r="B829" s="222"/>
      <c r="C829" s="222"/>
      <c r="D829" s="222"/>
      <c r="E829" s="222"/>
      <c r="F829" s="222"/>
      <c r="G829" s="222"/>
      <c r="H829" s="222"/>
      <c r="I829" s="221"/>
      <c r="J829" s="222"/>
      <c r="K829" s="221"/>
      <c r="L829" s="222"/>
      <c r="M829" s="222"/>
      <c r="N829" s="222"/>
      <c r="O829" s="222"/>
      <c r="P829" s="222"/>
      <c r="Q829" s="222"/>
      <c r="R829" s="222"/>
      <c r="S829" s="222"/>
      <c r="T829" s="222"/>
      <c r="U829" s="222"/>
      <c r="V829" s="222"/>
      <c r="W829" s="222"/>
      <c r="X829" s="222"/>
      <c r="Y829" s="222"/>
      <c r="Z829" s="222"/>
      <c r="AA829" s="222"/>
      <c r="AB829" s="222"/>
    </row>
    <row r="830" spans="1:28">
      <c r="A830" s="225"/>
      <c r="B830" s="222"/>
      <c r="C830" s="222"/>
      <c r="D830" s="222"/>
      <c r="E830" s="222"/>
      <c r="F830" s="222"/>
      <c r="G830" s="222"/>
      <c r="H830" s="222"/>
      <c r="I830" s="221"/>
      <c r="J830" s="222"/>
      <c r="K830" s="221"/>
      <c r="L830" s="222"/>
      <c r="M830" s="222"/>
      <c r="N830" s="222"/>
      <c r="O830" s="222"/>
      <c r="P830" s="222"/>
      <c r="Q830" s="222"/>
      <c r="R830" s="222"/>
      <c r="S830" s="222"/>
      <c r="T830" s="222"/>
      <c r="U830" s="222"/>
      <c r="V830" s="222"/>
      <c r="W830" s="222"/>
      <c r="X830" s="222"/>
      <c r="Y830" s="222"/>
      <c r="Z830" s="222"/>
      <c r="AA830" s="222"/>
      <c r="AB830" s="222"/>
    </row>
    <row r="831" spans="1:28">
      <c r="A831" s="225"/>
      <c r="B831" s="222"/>
      <c r="C831" s="222"/>
      <c r="D831" s="222"/>
      <c r="E831" s="222"/>
      <c r="F831" s="222"/>
      <c r="G831" s="222"/>
      <c r="H831" s="222"/>
      <c r="I831" s="221"/>
      <c r="J831" s="222"/>
      <c r="K831" s="221"/>
      <c r="L831" s="222"/>
      <c r="M831" s="222"/>
      <c r="N831" s="222"/>
      <c r="O831" s="222"/>
      <c r="P831" s="222"/>
      <c r="Q831" s="222"/>
      <c r="R831" s="222"/>
      <c r="S831" s="222"/>
      <c r="T831" s="222"/>
      <c r="U831" s="222"/>
      <c r="V831" s="222"/>
      <c r="W831" s="222"/>
      <c r="X831" s="222"/>
      <c r="Y831" s="222"/>
      <c r="Z831" s="222"/>
      <c r="AA831" s="222"/>
      <c r="AB831" s="222"/>
    </row>
    <row r="832" spans="1:28">
      <c r="A832" s="225"/>
      <c r="B832" s="222"/>
      <c r="C832" s="222"/>
      <c r="D832" s="222"/>
      <c r="E832" s="222"/>
      <c r="F832" s="222"/>
      <c r="G832" s="222"/>
      <c r="H832" s="222"/>
      <c r="I832" s="221"/>
      <c r="J832" s="222"/>
      <c r="K832" s="221"/>
      <c r="L832" s="222"/>
      <c r="M832" s="222"/>
      <c r="N832" s="222"/>
      <c r="O832" s="222"/>
      <c r="P832" s="222"/>
      <c r="Q832" s="222"/>
      <c r="R832" s="222"/>
      <c r="S832" s="222"/>
      <c r="T832" s="222"/>
      <c r="U832" s="222"/>
      <c r="V832" s="222"/>
      <c r="W832" s="222"/>
      <c r="X832" s="222"/>
      <c r="Y832" s="222"/>
      <c r="Z832" s="222"/>
      <c r="AA832" s="222"/>
      <c r="AB832" s="222"/>
    </row>
    <row r="833" spans="1:28">
      <c r="A833" s="225"/>
      <c r="B833" s="222"/>
      <c r="C833" s="222"/>
      <c r="D833" s="222"/>
      <c r="E833" s="222"/>
      <c r="F833" s="222"/>
      <c r="G833" s="222"/>
      <c r="H833" s="222"/>
      <c r="I833" s="221"/>
      <c r="J833" s="222"/>
      <c r="K833" s="221"/>
      <c r="L833" s="222"/>
      <c r="M833" s="222"/>
      <c r="N833" s="222"/>
      <c r="O833" s="222"/>
      <c r="P833" s="222"/>
      <c r="Q833" s="222"/>
      <c r="R833" s="222"/>
      <c r="S833" s="222"/>
      <c r="T833" s="222"/>
      <c r="U833" s="222"/>
      <c r="V833" s="222"/>
      <c r="W833" s="222"/>
      <c r="X833" s="222"/>
      <c r="Y833" s="222"/>
      <c r="Z833" s="222"/>
      <c r="AA833" s="222"/>
      <c r="AB833" s="222"/>
    </row>
    <row r="834" spans="1:28">
      <c r="A834" s="225"/>
      <c r="B834" s="222"/>
      <c r="C834" s="222"/>
      <c r="D834" s="222"/>
      <c r="E834" s="222"/>
      <c r="F834" s="222"/>
      <c r="G834" s="222"/>
      <c r="H834" s="222"/>
      <c r="I834" s="221"/>
      <c r="J834" s="222"/>
      <c r="K834" s="221"/>
      <c r="L834" s="222"/>
      <c r="M834" s="222"/>
      <c r="N834" s="222"/>
      <c r="O834" s="222"/>
      <c r="P834" s="222"/>
      <c r="Q834" s="222"/>
      <c r="R834" s="222"/>
      <c r="S834" s="222"/>
      <c r="T834" s="222"/>
      <c r="U834" s="222"/>
      <c r="V834" s="222"/>
      <c r="W834" s="222"/>
      <c r="X834" s="222"/>
      <c r="Y834" s="222"/>
      <c r="Z834" s="222"/>
      <c r="AA834" s="222"/>
      <c r="AB834" s="222"/>
    </row>
    <row r="835" spans="1:28">
      <c r="A835" s="225"/>
      <c r="B835" s="222"/>
      <c r="C835" s="222"/>
      <c r="D835" s="222"/>
      <c r="E835" s="222"/>
      <c r="F835" s="222"/>
      <c r="G835" s="222"/>
      <c r="H835" s="222"/>
      <c r="I835" s="221"/>
      <c r="J835" s="222"/>
      <c r="K835" s="221"/>
      <c r="L835" s="222"/>
      <c r="M835" s="222"/>
      <c r="N835" s="222"/>
      <c r="O835" s="222"/>
      <c r="P835" s="222"/>
      <c r="Q835" s="222"/>
      <c r="R835" s="222"/>
      <c r="S835" s="222"/>
      <c r="T835" s="222"/>
      <c r="U835" s="222"/>
      <c r="V835" s="222"/>
      <c r="W835" s="222"/>
      <c r="X835" s="222"/>
      <c r="Y835" s="222"/>
      <c r="Z835" s="222"/>
      <c r="AA835" s="222"/>
      <c r="AB835" s="222"/>
    </row>
    <row r="836" spans="1:28">
      <c r="A836" s="225"/>
      <c r="B836" s="222"/>
      <c r="C836" s="222"/>
      <c r="D836" s="222"/>
      <c r="E836" s="222"/>
      <c r="F836" s="222"/>
      <c r="G836" s="222"/>
      <c r="H836" s="222"/>
      <c r="I836" s="221"/>
      <c r="J836" s="222"/>
      <c r="K836" s="221"/>
      <c r="L836" s="222"/>
      <c r="M836" s="222"/>
      <c r="N836" s="222"/>
      <c r="O836" s="222"/>
      <c r="P836" s="222"/>
      <c r="Q836" s="222"/>
      <c r="R836" s="222"/>
      <c r="S836" s="222"/>
      <c r="T836" s="222"/>
      <c r="U836" s="222"/>
      <c r="V836" s="222"/>
      <c r="W836" s="222"/>
      <c r="X836" s="222"/>
      <c r="Y836" s="222"/>
      <c r="Z836" s="222"/>
      <c r="AA836" s="222"/>
      <c r="AB836" s="222"/>
    </row>
    <row r="837" spans="1:28">
      <c r="A837" s="225"/>
      <c r="B837" s="222"/>
      <c r="C837" s="222"/>
      <c r="D837" s="222"/>
      <c r="E837" s="222"/>
      <c r="F837" s="222"/>
      <c r="G837" s="222"/>
      <c r="H837" s="222"/>
      <c r="I837" s="221"/>
      <c r="J837" s="222"/>
      <c r="K837" s="221"/>
      <c r="L837" s="222"/>
      <c r="M837" s="222"/>
      <c r="N837" s="222"/>
      <c r="O837" s="222"/>
      <c r="P837" s="222"/>
      <c r="Q837" s="222"/>
      <c r="R837" s="222"/>
      <c r="S837" s="222"/>
      <c r="T837" s="222"/>
      <c r="U837" s="222"/>
      <c r="V837" s="222"/>
      <c r="W837" s="222"/>
      <c r="X837" s="222"/>
      <c r="Y837" s="222"/>
      <c r="Z837" s="222"/>
      <c r="AA837" s="222"/>
      <c r="AB837" s="222"/>
    </row>
    <row r="838" spans="1:28">
      <c r="A838" s="225"/>
      <c r="B838" s="222"/>
      <c r="C838" s="222"/>
      <c r="D838" s="222"/>
      <c r="E838" s="222"/>
      <c r="F838" s="222"/>
      <c r="G838" s="222"/>
      <c r="H838" s="222"/>
      <c r="I838" s="221"/>
      <c r="J838" s="222"/>
      <c r="K838" s="221"/>
      <c r="L838" s="222"/>
      <c r="M838" s="222"/>
      <c r="N838" s="222"/>
      <c r="O838" s="222"/>
      <c r="P838" s="222"/>
      <c r="Q838" s="222"/>
      <c r="R838" s="222"/>
      <c r="S838" s="222"/>
      <c r="T838" s="222"/>
      <c r="U838" s="222"/>
      <c r="V838" s="222"/>
      <c r="W838" s="222"/>
      <c r="X838" s="222"/>
      <c r="Y838" s="222"/>
      <c r="Z838" s="222"/>
      <c r="AA838" s="222"/>
      <c r="AB838" s="222"/>
    </row>
    <row r="839" spans="1:28">
      <c r="A839" s="225"/>
      <c r="B839" s="222"/>
      <c r="C839" s="222"/>
      <c r="D839" s="222"/>
      <c r="E839" s="222"/>
      <c r="F839" s="222"/>
      <c r="G839" s="222"/>
      <c r="H839" s="222"/>
      <c r="I839" s="221"/>
      <c r="J839" s="222"/>
      <c r="K839" s="221"/>
      <c r="L839" s="222"/>
      <c r="M839" s="222"/>
      <c r="N839" s="222"/>
      <c r="O839" s="222"/>
      <c r="P839" s="222"/>
      <c r="Q839" s="222"/>
      <c r="R839" s="222"/>
      <c r="S839" s="222"/>
      <c r="T839" s="222"/>
      <c r="U839" s="222"/>
      <c r="V839" s="222"/>
      <c r="W839" s="222"/>
      <c r="X839" s="222"/>
      <c r="Y839" s="222"/>
      <c r="Z839" s="222"/>
      <c r="AA839" s="222"/>
      <c r="AB839" s="222"/>
    </row>
    <row r="840" spans="1:28">
      <c r="A840" s="225"/>
      <c r="B840" s="222"/>
      <c r="C840" s="222"/>
      <c r="D840" s="222"/>
      <c r="E840" s="222"/>
      <c r="F840" s="222"/>
      <c r="G840" s="222"/>
      <c r="H840" s="222"/>
      <c r="I840" s="221"/>
      <c r="J840" s="222"/>
      <c r="K840" s="221"/>
      <c r="L840" s="222"/>
      <c r="M840" s="222"/>
      <c r="N840" s="222"/>
      <c r="O840" s="222"/>
      <c r="P840" s="222"/>
      <c r="Q840" s="222"/>
      <c r="R840" s="222"/>
      <c r="S840" s="222"/>
      <c r="T840" s="222"/>
      <c r="U840" s="222"/>
      <c r="V840" s="222"/>
      <c r="W840" s="222"/>
      <c r="X840" s="222"/>
      <c r="Y840" s="222"/>
      <c r="Z840" s="222"/>
      <c r="AA840" s="222"/>
      <c r="AB840" s="222"/>
    </row>
    <row r="841" spans="1:28">
      <c r="A841" s="225"/>
      <c r="B841" s="222"/>
      <c r="C841" s="222"/>
      <c r="D841" s="222"/>
      <c r="E841" s="222"/>
      <c r="F841" s="222"/>
      <c r="G841" s="222"/>
      <c r="H841" s="222"/>
      <c r="I841" s="221"/>
      <c r="J841" s="222"/>
      <c r="K841" s="221"/>
      <c r="L841" s="222"/>
      <c r="M841" s="222"/>
      <c r="N841" s="222"/>
      <c r="O841" s="222"/>
      <c r="P841" s="222"/>
      <c r="Q841" s="222"/>
      <c r="R841" s="222"/>
      <c r="S841" s="222"/>
      <c r="T841" s="222"/>
      <c r="U841" s="222"/>
      <c r="V841" s="222"/>
      <c r="W841" s="222"/>
      <c r="X841" s="222"/>
      <c r="Y841" s="222"/>
      <c r="Z841" s="222"/>
      <c r="AA841" s="222"/>
      <c r="AB841" s="222"/>
    </row>
    <row r="842" spans="1:28">
      <c r="A842" s="225"/>
      <c r="B842" s="222"/>
      <c r="C842" s="222"/>
      <c r="D842" s="222"/>
      <c r="E842" s="222"/>
      <c r="F842" s="222"/>
      <c r="G842" s="222"/>
      <c r="H842" s="222"/>
      <c r="I842" s="221"/>
      <c r="J842" s="222"/>
      <c r="K842" s="221"/>
      <c r="L842" s="222"/>
      <c r="M842" s="222"/>
      <c r="N842" s="222"/>
      <c r="O842" s="222"/>
      <c r="P842" s="222"/>
      <c r="Q842" s="222"/>
      <c r="R842" s="222"/>
      <c r="S842" s="222"/>
      <c r="T842" s="222"/>
      <c r="U842" s="222"/>
      <c r="V842" s="222"/>
      <c r="W842" s="222"/>
      <c r="X842" s="222"/>
      <c r="Y842" s="222"/>
      <c r="Z842" s="222"/>
      <c r="AA842" s="222"/>
      <c r="AB842" s="222"/>
    </row>
    <row r="843" spans="1:28">
      <c r="A843" s="225"/>
      <c r="B843" s="222"/>
      <c r="C843" s="222"/>
      <c r="D843" s="222"/>
      <c r="E843" s="222"/>
      <c r="F843" s="222"/>
      <c r="G843" s="222"/>
      <c r="H843" s="222"/>
      <c r="I843" s="221"/>
      <c r="J843" s="222"/>
      <c r="K843" s="221"/>
      <c r="L843" s="222"/>
      <c r="M843" s="222"/>
      <c r="N843" s="222"/>
      <c r="O843" s="222"/>
      <c r="P843" s="222"/>
      <c r="Q843" s="222"/>
      <c r="R843" s="222"/>
      <c r="S843" s="222"/>
      <c r="T843" s="222"/>
      <c r="U843" s="222"/>
      <c r="V843" s="222"/>
      <c r="W843" s="222"/>
      <c r="X843" s="222"/>
      <c r="Y843" s="222"/>
      <c r="Z843" s="222"/>
      <c r="AA843" s="222"/>
      <c r="AB843" s="222"/>
    </row>
    <row r="844" spans="1:28">
      <c r="A844" s="225"/>
      <c r="B844" s="222"/>
      <c r="C844" s="222"/>
      <c r="D844" s="222"/>
      <c r="E844" s="222"/>
      <c r="F844" s="222"/>
      <c r="G844" s="222"/>
      <c r="H844" s="222"/>
      <c r="I844" s="221"/>
      <c r="J844" s="222"/>
      <c r="K844" s="221"/>
      <c r="L844" s="222"/>
      <c r="M844" s="222"/>
      <c r="N844" s="222"/>
      <c r="O844" s="222"/>
      <c r="P844" s="222"/>
      <c r="Q844" s="222"/>
      <c r="R844" s="222"/>
      <c r="S844" s="222"/>
      <c r="T844" s="222"/>
      <c r="U844" s="222"/>
      <c r="V844" s="222"/>
      <c r="W844" s="222"/>
      <c r="X844" s="222"/>
      <c r="Y844" s="222"/>
      <c r="Z844" s="222"/>
      <c r="AA844" s="222"/>
      <c r="AB844" s="222"/>
    </row>
    <row r="845" spans="1:28">
      <c r="A845" s="225"/>
      <c r="B845" s="222"/>
      <c r="C845" s="222"/>
      <c r="D845" s="222"/>
      <c r="E845" s="222"/>
      <c r="F845" s="222"/>
      <c r="G845" s="222"/>
      <c r="H845" s="222"/>
      <c r="I845" s="221"/>
      <c r="J845" s="222"/>
      <c r="K845" s="221"/>
      <c r="L845" s="222"/>
      <c r="M845" s="222"/>
      <c r="N845" s="222"/>
      <c r="O845" s="222"/>
      <c r="P845" s="222"/>
      <c r="Q845" s="222"/>
      <c r="R845" s="222"/>
      <c r="S845" s="222"/>
      <c r="T845" s="222"/>
      <c r="U845" s="222"/>
      <c r="V845" s="222"/>
      <c r="W845" s="222"/>
      <c r="X845" s="222"/>
      <c r="Y845" s="222"/>
      <c r="Z845" s="222"/>
      <c r="AA845" s="222"/>
      <c r="AB845" s="222"/>
    </row>
    <row r="846" spans="1:28">
      <c r="A846" s="225"/>
      <c r="B846" s="222"/>
      <c r="C846" s="222"/>
      <c r="D846" s="222"/>
      <c r="E846" s="222"/>
      <c r="F846" s="222"/>
      <c r="G846" s="222"/>
      <c r="H846" s="222"/>
      <c r="I846" s="221"/>
      <c r="J846" s="222"/>
      <c r="K846" s="221"/>
      <c r="L846" s="222"/>
      <c r="M846" s="222"/>
      <c r="N846" s="222"/>
      <c r="O846" s="222"/>
      <c r="P846" s="222"/>
      <c r="Q846" s="222"/>
      <c r="R846" s="222"/>
      <c r="S846" s="222"/>
      <c r="T846" s="222"/>
      <c r="U846" s="222"/>
      <c r="V846" s="222"/>
      <c r="W846" s="222"/>
      <c r="X846" s="222"/>
      <c r="Y846" s="222"/>
      <c r="Z846" s="222"/>
      <c r="AA846" s="222"/>
      <c r="AB846" s="222"/>
    </row>
    <row r="847" spans="1:28">
      <c r="A847" s="225"/>
      <c r="B847" s="222"/>
      <c r="C847" s="222"/>
      <c r="D847" s="222"/>
      <c r="E847" s="222"/>
      <c r="F847" s="222"/>
      <c r="G847" s="222"/>
      <c r="H847" s="222"/>
      <c r="I847" s="221"/>
      <c r="J847" s="222"/>
      <c r="K847" s="221"/>
      <c r="L847" s="222"/>
      <c r="M847" s="222"/>
      <c r="N847" s="222"/>
      <c r="O847" s="222"/>
      <c r="P847" s="222"/>
      <c r="Q847" s="222"/>
      <c r="R847" s="222"/>
      <c r="S847" s="222"/>
      <c r="T847" s="222"/>
      <c r="U847" s="222"/>
      <c r="V847" s="222"/>
      <c r="W847" s="222"/>
      <c r="X847" s="222"/>
      <c r="Y847" s="222"/>
      <c r="Z847" s="222"/>
      <c r="AA847" s="222"/>
      <c r="AB847" s="222"/>
    </row>
    <row r="848" spans="1:28">
      <c r="A848" s="225"/>
      <c r="B848" s="222"/>
      <c r="C848" s="222"/>
      <c r="D848" s="222"/>
      <c r="E848" s="222"/>
      <c r="F848" s="222"/>
      <c r="G848" s="222"/>
      <c r="H848" s="222"/>
      <c r="I848" s="221"/>
      <c r="J848" s="222"/>
      <c r="K848" s="221"/>
      <c r="L848" s="222"/>
      <c r="M848" s="222"/>
      <c r="N848" s="222"/>
      <c r="O848" s="222"/>
      <c r="P848" s="222"/>
      <c r="Q848" s="222"/>
      <c r="R848" s="222"/>
      <c r="S848" s="222"/>
      <c r="T848" s="222"/>
      <c r="U848" s="222"/>
      <c r="V848" s="222"/>
      <c r="W848" s="222"/>
      <c r="X848" s="222"/>
      <c r="Y848" s="222"/>
      <c r="Z848" s="222"/>
      <c r="AA848" s="222"/>
      <c r="AB848" s="222"/>
    </row>
    <row r="849" spans="1:28">
      <c r="A849" s="225"/>
      <c r="B849" s="222"/>
      <c r="C849" s="222"/>
      <c r="D849" s="222"/>
      <c r="E849" s="222"/>
      <c r="F849" s="222"/>
      <c r="G849" s="222"/>
      <c r="H849" s="222"/>
      <c r="I849" s="221"/>
      <c r="J849" s="222"/>
      <c r="K849" s="221"/>
      <c r="L849" s="222"/>
      <c r="M849" s="222"/>
      <c r="N849" s="222"/>
      <c r="O849" s="222"/>
      <c r="P849" s="222"/>
      <c r="Q849" s="222"/>
      <c r="R849" s="222"/>
      <c r="S849" s="222"/>
      <c r="T849" s="222"/>
      <c r="U849" s="222"/>
      <c r="V849" s="222"/>
      <c r="W849" s="222"/>
      <c r="X849" s="222"/>
      <c r="Y849" s="222"/>
      <c r="Z849" s="222"/>
      <c r="AA849" s="222"/>
      <c r="AB849" s="222"/>
    </row>
    <row r="850" spans="1:28">
      <c r="A850" s="225"/>
      <c r="B850" s="222"/>
      <c r="C850" s="222"/>
      <c r="D850" s="222"/>
      <c r="E850" s="222"/>
      <c r="F850" s="222"/>
      <c r="G850" s="222"/>
      <c r="H850" s="222"/>
      <c r="I850" s="221"/>
      <c r="J850" s="222"/>
      <c r="K850" s="221"/>
      <c r="L850" s="222"/>
      <c r="M850" s="222"/>
      <c r="N850" s="222"/>
      <c r="O850" s="222"/>
      <c r="P850" s="222"/>
      <c r="Q850" s="222"/>
      <c r="R850" s="222"/>
      <c r="S850" s="222"/>
      <c r="T850" s="222"/>
      <c r="U850" s="222"/>
      <c r="V850" s="222"/>
      <c r="W850" s="222"/>
      <c r="X850" s="222"/>
      <c r="Y850" s="222"/>
      <c r="Z850" s="222"/>
      <c r="AA850" s="222"/>
      <c r="AB850" s="222"/>
    </row>
    <row r="851" spans="1:28">
      <c r="A851" s="225"/>
      <c r="B851" s="222"/>
      <c r="C851" s="222"/>
      <c r="D851" s="222"/>
      <c r="E851" s="222"/>
      <c r="F851" s="222"/>
      <c r="G851" s="222"/>
      <c r="H851" s="222"/>
      <c r="I851" s="221"/>
      <c r="J851" s="222"/>
      <c r="K851" s="221"/>
      <c r="L851" s="222"/>
      <c r="M851" s="222"/>
      <c r="N851" s="222"/>
      <c r="O851" s="222"/>
      <c r="P851" s="222"/>
      <c r="Q851" s="222"/>
      <c r="R851" s="222"/>
      <c r="S851" s="222"/>
      <c r="T851" s="222"/>
      <c r="U851" s="222"/>
      <c r="V851" s="222"/>
      <c r="W851" s="222"/>
      <c r="X851" s="222"/>
      <c r="Y851" s="222"/>
      <c r="Z851" s="222"/>
      <c r="AA851" s="222"/>
      <c r="AB851" s="222"/>
    </row>
    <row r="852" spans="1:28">
      <c r="A852" s="225"/>
      <c r="B852" s="222"/>
      <c r="C852" s="222"/>
      <c r="D852" s="222"/>
      <c r="E852" s="222"/>
      <c r="F852" s="222"/>
      <c r="G852" s="222"/>
      <c r="H852" s="222"/>
      <c r="I852" s="221"/>
      <c r="J852" s="222"/>
      <c r="K852" s="221"/>
      <c r="L852" s="222"/>
      <c r="M852" s="222"/>
      <c r="N852" s="222"/>
      <c r="O852" s="222"/>
      <c r="P852" s="222"/>
      <c r="Q852" s="222"/>
      <c r="R852" s="222"/>
      <c r="S852" s="222"/>
      <c r="T852" s="222"/>
      <c r="U852" s="222"/>
      <c r="V852" s="222"/>
      <c r="W852" s="222"/>
      <c r="X852" s="222"/>
      <c r="Y852" s="222"/>
      <c r="Z852" s="222"/>
      <c r="AA852" s="222"/>
      <c r="AB852" s="222"/>
    </row>
    <row r="853" spans="1:28">
      <c r="A853" s="225"/>
      <c r="B853" s="222"/>
      <c r="C853" s="222"/>
      <c r="D853" s="222"/>
      <c r="E853" s="222"/>
      <c r="F853" s="222"/>
      <c r="G853" s="222"/>
      <c r="H853" s="222"/>
      <c r="I853" s="221"/>
      <c r="J853" s="222"/>
      <c r="K853" s="221"/>
      <c r="L853" s="222"/>
      <c r="M853" s="222"/>
      <c r="N853" s="222"/>
      <c r="O853" s="222"/>
      <c r="P853" s="222"/>
      <c r="Q853" s="222"/>
      <c r="R853" s="222"/>
      <c r="S853" s="222"/>
      <c r="T853" s="222"/>
      <c r="U853" s="222"/>
      <c r="V853" s="222"/>
      <c r="W853" s="222"/>
      <c r="X853" s="222"/>
      <c r="Y853" s="222"/>
      <c r="Z853" s="222"/>
      <c r="AA853" s="222"/>
      <c r="AB853" s="222"/>
    </row>
    <row r="854" spans="1:28">
      <c r="A854" s="225"/>
      <c r="B854" s="222"/>
      <c r="C854" s="222"/>
      <c r="D854" s="222"/>
      <c r="E854" s="222"/>
      <c r="F854" s="222"/>
      <c r="G854" s="222"/>
      <c r="H854" s="222"/>
      <c r="I854" s="221"/>
      <c r="J854" s="222"/>
      <c r="K854" s="221"/>
      <c r="L854" s="222"/>
      <c r="M854" s="222"/>
      <c r="N854" s="222"/>
      <c r="O854" s="222"/>
      <c r="P854" s="222"/>
      <c r="Q854" s="222"/>
      <c r="R854" s="222"/>
      <c r="S854" s="222"/>
      <c r="T854" s="222"/>
      <c r="U854" s="222"/>
      <c r="V854" s="222"/>
      <c r="W854" s="222"/>
      <c r="X854" s="222"/>
      <c r="Y854" s="222"/>
      <c r="Z854" s="222"/>
      <c r="AA854" s="222"/>
      <c r="AB854" s="222"/>
    </row>
    <row r="855" spans="1:28">
      <c r="A855" s="225"/>
      <c r="B855" s="222"/>
      <c r="C855" s="222"/>
      <c r="D855" s="222"/>
      <c r="E855" s="222"/>
      <c r="F855" s="222"/>
      <c r="G855" s="222"/>
      <c r="H855" s="222"/>
      <c r="I855" s="221"/>
      <c r="J855" s="222"/>
      <c r="K855" s="221"/>
      <c r="L855" s="222"/>
      <c r="M855" s="222"/>
      <c r="N855" s="222"/>
      <c r="O855" s="222"/>
      <c r="P855" s="222"/>
      <c r="Q855" s="222"/>
      <c r="R855" s="222"/>
      <c r="S855" s="222"/>
      <c r="T855" s="222"/>
      <c r="U855" s="222"/>
      <c r="V855" s="222"/>
      <c r="W855" s="222"/>
      <c r="X855" s="222"/>
      <c r="Y855" s="222"/>
      <c r="Z855" s="222"/>
      <c r="AA855" s="222"/>
      <c r="AB855" s="222"/>
    </row>
    <row r="856" spans="1:28">
      <c r="A856" s="225"/>
      <c r="B856" s="222"/>
      <c r="C856" s="222"/>
      <c r="D856" s="222"/>
      <c r="E856" s="222"/>
      <c r="F856" s="222"/>
      <c r="G856" s="222"/>
      <c r="H856" s="222"/>
      <c r="I856" s="221"/>
      <c r="J856" s="222"/>
      <c r="K856" s="221"/>
      <c r="L856" s="222"/>
      <c r="M856" s="222"/>
      <c r="N856" s="222"/>
      <c r="O856" s="222"/>
      <c r="P856" s="222"/>
      <c r="Q856" s="222"/>
      <c r="R856" s="222"/>
      <c r="S856" s="222"/>
      <c r="T856" s="222"/>
      <c r="U856" s="222"/>
      <c r="V856" s="222"/>
      <c r="W856" s="222"/>
      <c r="X856" s="222"/>
      <c r="Y856" s="222"/>
      <c r="Z856" s="222"/>
      <c r="AA856" s="222"/>
      <c r="AB856" s="222"/>
    </row>
    <row r="857" spans="1:28">
      <c r="A857" s="225"/>
      <c r="B857" s="222"/>
      <c r="C857" s="222"/>
      <c r="D857" s="222"/>
      <c r="E857" s="222"/>
      <c r="F857" s="222"/>
      <c r="G857" s="222"/>
      <c r="H857" s="222"/>
      <c r="I857" s="221"/>
      <c r="J857" s="222"/>
      <c r="K857" s="221"/>
      <c r="L857" s="222"/>
      <c r="M857" s="222"/>
      <c r="N857" s="222"/>
      <c r="O857" s="222"/>
      <c r="P857" s="222"/>
      <c r="Q857" s="222"/>
      <c r="R857" s="222"/>
      <c r="S857" s="222"/>
      <c r="T857" s="222"/>
      <c r="U857" s="222"/>
      <c r="V857" s="222"/>
      <c r="W857" s="222"/>
      <c r="X857" s="222"/>
      <c r="Y857" s="222"/>
      <c r="Z857" s="222"/>
      <c r="AA857" s="222"/>
      <c r="AB857" s="222"/>
    </row>
    <row r="858" spans="1:28">
      <c r="A858" s="225"/>
      <c r="B858" s="222"/>
      <c r="C858" s="222"/>
      <c r="D858" s="222"/>
      <c r="E858" s="222"/>
      <c r="F858" s="222"/>
      <c r="G858" s="222"/>
      <c r="H858" s="222"/>
      <c r="I858" s="221"/>
      <c r="J858" s="222"/>
      <c r="K858" s="221"/>
      <c r="L858" s="222"/>
      <c r="M858" s="222"/>
      <c r="N858" s="222"/>
      <c r="O858" s="222"/>
      <c r="P858" s="222"/>
      <c r="Q858" s="222"/>
      <c r="R858" s="222"/>
      <c r="S858" s="222"/>
      <c r="T858" s="222"/>
      <c r="U858" s="222"/>
      <c r="V858" s="222"/>
      <c r="W858" s="222"/>
      <c r="X858" s="222"/>
      <c r="Y858" s="222"/>
      <c r="Z858" s="222"/>
      <c r="AA858" s="222"/>
      <c r="AB858" s="222"/>
    </row>
    <row r="859" spans="1:28">
      <c r="A859" s="225"/>
      <c r="B859" s="222"/>
      <c r="C859" s="222"/>
      <c r="D859" s="222"/>
      <c r="E859" s="222"/>
      <c r="F859" s="222"/>
      <c r="G859" s="222"/>
      <c r="H859" s="222"/>
      <c r="I859" s="221"/>
      <c r="J859" s="222"/>
      <c r="K859" s="221"/>
      <c r="L859" s="222"/>
      <c r="M859" s="222"/>
      <c r="N859" s="222"/>
      <c r="O859" s="222"/>
      <c r="P859" s="222"/>
      <c r="Q859" s="222"/>
      <c r="R859" s="222"/>
      <c r="S859" s="222"/>
      <c r="T859" s="222"/>
      <c r="U859" s="222"/>
      <c r="V859" s="222"/>
      <c r="W859" s="222"/>
      <c r="X859" s="222"/>
      <c r="Y859" s="222"/>
      <c r="Z859" s="222"/>
      <c r="AA859" s="222"/>
      <c r="AB859" s="222"/>
    </row>
    <row r="860" spans="1:28">
      <c r="A860" s="225"/>
      <c r="B860" s="222"/>
      <c r="C860" s="222"/>
      <c r="D860" s="222"/>
      <c r="E860" s="222"/>
      <c r="F860" s="222"/>
      <c r="G860" s="222"/>
      <c r="H860" s="222"/>
      <c r="I860" s="221"/>
      <c r="J860" s="222"/>
      <c r="K860" s="221"/>
      <c r="L860" s="222"/>
      <c r="M860" s="222"/>
      <c r="N860" s="222"/>
      <c r="O860" s="222"/>
      <c r="P860" s="222"/>
      <c r="Q860" s="222"/>
      <c r="R860" s="222"/>
      <c r="S860" s="222"/>
      <c r="T860" s="222"/>
      <c r="U860" s="222"/>
      <c r="V860" s="222"/>
      <c r="W860" s="222"/>
      <c r="X860" s="222"/>
      <c r="Y860" s="222"/>
      <c r="Z860" s="222"/>
      <c r="AA860" s="222"/>
      <c r="AB860" s="222"/>
    </row>
    <row r="861" spans="1:28">
      <c r="A861" s="225"/>
      <c r="B861" s="222"/>
      <c r="C861" s="222"/>
      <c r="D861" s="222"/>
      <c r="E861" s="222"/>
      <c r="F861" s="222"/>
      <c r="G861" s="222"/>
      <c r="H861" s="222"/>
      <c r="I861" s="221"/>
      <c r="J861" s="222"/>
      <c r="K861" s="221"/>
      <c r="L861" s="222"/>
      <c r="M861" s="222"/>
      <c r="N861" s="222"/>
      <c r="O861" s="222"/>
      <c r="P861" s="222"/>
      <c r="Q861" s="222"/>
      <c r="R861" s="222"/>
      <c r="S861" s="222"/>
      <c r="T861" s="222"/>
      <c r="U861" s="222"/>
      <c r="V861" s="222"/>
      <c r="W861" s="222"/>
      <c r="X861" s="222"/>
      <c r="Y861" s="222"/>
      <c r="Z861" s="222"/>
      <c r="AA861" s="222"/>
      <c r="AB861" s="222"/>
    </row>
    <row r="862" spans="1:28">
      <c r="A862" s="225"/>
      <c r="B862" s="222"/>
      <c r="C862" s="222"/>
      <c r="D862" s="222"/>
      <c r="E862" s="222"/>
      <c r="F862" s="222"/>
      <c r="G862" s="222"/>
      <c r="H862" s="222"/>
      <c r="I862" s="221"/>
      <c r="J862" s="222"/>
      <c r="K862" s="221"/>
      <c r="L862" s="222"/>
      <c r="M862" s="222"/>
      <c r="N862" s="222"/>
      <c r="O862" s="222"/>
      <c r="P862" s="222"/>
      <c r="Q862" s="222"/>
      <c r="R862" s="222"/>
      <c r="S862" s="222"/>
      <c r="T862" s="222"/>
      <c r="U862" s="222"/>
      <c r="V862" s="222"/>
      <c r="W862" s="222"/>
      <c r="X862" s="222"/>
      <c r="Y862" s="222"/>
      <c r="Z862" s="222"/>
      <c r="AA862" s="222"/>
      <c r="AB862" s="222"/>
    </row>
    <row r="863" spans="1:28">
      <c r="A863" s="225"/>
      <c r="B863" s="222"/>
      <c r="C863" s="222"/>
      <c r="D863" s="222"/>
      <c r="E863" s="222"/>
      <c r="F863" s="222"/>
      <c r="G863" s="222"/>
      <c r="H863" s="222"/>
      <c r="I863" s="221"/>
      <c r="J863" s="222"/>
      <c r="K863" s="221"/>
      <c r="L863" s="222"/>
      <c r="M863" s="222"/>
      <c r="N863" s="222"/>
      <c r="O863" s="222"/>
      <c r="P863" s="222"/>
      <c r="Q863" s="222"/>
      <c r="R863" s="222"/>
      <c r="S863" s="222"/>
      <c r="T863" s="222"/>
      <c r="U863" s="222"/>
      <c r="V863" s="222"/>
      <c r="W863" s="222"/>
      <c r="X863" s="222"/>
      <c r="Y863" s="222"/>
      <c r="Z863" s="222"/>
      <c r="AA863" s="222"/>
      <c r="AB863" s="222"/>
    </row>
    <row r="864" spans="1:28">
      <c r="A864" s="225"/>
      <c r="B864" s="222"/>
      <c r="C864" s="222"/>
      <c r="D864" s="222"/>
      <c r="E864" s="222"/>
      <c r="F864" s="222"/>
      <c r="G864" s="222"/>
      <c r="H864" s="222"/>
      <c r="I864" s="221"/>
      <c r="J864" s="222"/>
      <c r="K864" s="221"/>
      <c r="L864" s="222"/>
      <c r="M864" s="222"/>
      <c r="N864" s="222"/>
      <c r="O864" s="222"/>
      <c r="P864" s="222"/>
      <c r="Q864" s="222"/>
      <c r="R864" s="222"/>
      <c r="S864" s="222"/>
      <c r="T864" s="222"/>
      <c r="U864" s="222"/>
      <c r="V864" s="222"/>
      <c r="W864" s="222"/>
      <c r="X864" s="222"/>
      <c r="Y864" s="222"/>
      <c r="Z864" s="222"/>
      <c r="AA864" s="222"/>
      <c r="AB864" s="222"/>
    </row>
    <row r="865" spans="1:28">
      <c r="A865" s="225"/>
      <c r="B865" s="222"/>
      <c r="C865" s="222"/>
      <c r="D865" s="222"/>
      <c r="E865" s="222"/>
      <c r="F865" s="222"/>
      <c r="G865" s="222"/>
      <c r="H865" s="222"/>
      <c r="I865" s="221"/>
      <c r="J865" s="222"/>
      <c r="K865" s="221"/>
      <c r="L865" s="222"/>
      <c r="M865" s="222"/>
      <c r="N865" s="222"/>
      <c r="O865" s="222"/>
      <c r="P865" s="222"/>
      <c r="Q865" s="222"/>
      <c r="R865" s="222"/>
      <c r="S865" s="222"/>
      <c r="T865" s="222"/>
      <c r="U865" s="222"/>
      <c r="V865" s="222"/>
      <c r="W865" s="222"/>
      <c r="X865" s="222"/>
      <c r="Y865" s="222"/>
      <c r="Z865" s="222"/>
      <c r="AA865" s="222"/>
      <c r="AB865" s="222"/>
    </row>
    <row r="866" spans="1:28">
      <c r="A866" s="225"/>
      <c r="B866" s="222"/>
      <c r="C866" s="222"/>
      <c r="D866" s="222"/>
      <c r="E866" s="222"/>
      <c r="F866" s="222"/>
      <c r="G866" s="222"/>
      <c r="H866" s="222"/>
      <c r="I866" s="221"/>
      <c r="J866" s="222"/>
      <c r="K866" s="221"/>
      <c r="L866" s="222"/>
      <c r="M866" s="222"/>
      <c r="N866" s="222"/>
      <c r="O866" s="222"/>
      <c r="P866" s="222"/>
      <c r="Q866" s="222"/>
      <c r="R866" s="222"/>
      <c r="S866" s="222"/>
      <c r="T866" s="222"/>
      <c r="U866" s="222"/>
      <c r="V866" s="222"/>
      <c r="W866" s="222"/>
      <c r="X866" s="222"/>
      <c r="Y866" s="222"/>
      <c r="Z866" s="222"/>
      <c r="AA866" s="222"/>
      <c r="AB866" s="222"/>
    </row>
    <row r="867" spans="1:28">
      <c r="A867" s="225"/>
      <c r="B867" s="222"/>
      <c r="C867" s="222"/>
      <c r="D867" s="222"/>
      <c r="E867" s="222"/>
      <c r="F867" s="222"/>
      <c r="G867" s="222"/>
      <c r="H867" s="222"/>
      <c r="I867" s="221"/>
      <c r="J867" s="222"/>
      <c r="K867" s="221"/>
      <c r="L867" s="222"/>
      <c r="M867" s="222"/>
      <c r="N867" s="222"/>
      <c r="O867" s="222"/>
      <c r="P867" s="222"/>
      <c r="Q867" s="222"/>
      <c r="R867" s="222"/>
      <c r="S867" s="222"/>
      <c r="T867" s="222"/>
      <c r="U867" s="222"/>
      <c r="V867" s="222"/>
      <c r="W867" s="222"/>
      <c r="X867" s="222"/>
      <c r="Y867" s="222"/>
      <c r="Z867" s="222"/>
      <c r="AA867" s="222"/>
      <c r="AB867" s="222"/>
    </row>
    <row r="868" spans="1:28">
      <c r="A868" s="225"/>
      <c r="B868" s="222"/>
      <c r="C868" s="222"/>
      <c r="D868" s="222"/>
      <c r="E868" s="222"/>
      <c r="F868" s="222"/>
      <c r="G868" s="222"/>
      <c r="H868" s="222"/>
      <c r="I868" s="221"/>
      <c r="J868" s="222"/>
      <c r="K868" s="221"/>
      <c r="L868" s="222"/>
      <c r="M868" s="222"/>
      <c r="N868" s="222"/>
      <c r="O868" s="222"/>
      <c r="P868" s="222"/>
      <c r="Q868" s="222"/>
      <c r="R868" s="222"/>
      <c r="S868" s="222"/>
      <c r="T868" s="222"/>
      <c r="U868" s="222"/>
      <c r="V868" s="222"/>
      <c r="W868" s="222"/>
      <c r="X868" s="222"/>
      <c r="Y868" s="222"/>
      <c r="Z868" s="222"/>
      <c r="AA868" s="222"/>
      <c r="AB868" s="222"/>
    </row>
    <row r="869" spans="1:28">
      <c r="A869" s="225"/>
      <c r="B869" s="222"/>
      <c r="C869" s="222"/>
      <c r="D869" s="222"/>
      <c r="E869" s="222"/>
      <c r="F869" s="222"/>
      <c r="G869" s="222"/>
      <c r="H869" s="222"/>
      <c r="I869" s="221"/>
      <c r="J869" s="222"/>
      <c r="K869" s="221"/>
      <c r="L869" s="222"/>
      <c r="M869" s="222"/>
      <c r="N869" s="222"/>
      <c r="O869" s="222"/>
      <c r="P869" s="222"/>
      <c r="Q869" s="222"/>
      <c r="R869" s="222"/>
      <c r="S869" s="222"/>
      <c r="T869" s="222"/>
      <c r="U869" s="222"/>
      <c r="V869" s="222"/>
      <c r="W869" s="222"/>
      <c r="X869" s="222"/>
      <c r="Y869" s="222"/>
      <c r="Z869" s="222"/>
      <c r="AA869" s="222"/>
      <c r="AB869" s="222"/>
    </row>
    <row r="870" spans="1:28">
      <c r="A870" s="225"/>
      <c r="B870" s="222"/>
      <c r="C870" s="222"/>
      <c r="D870" s="222"/>
      <c r="E870" s="222"/>
      <c r="F870" s="222"/>
      <c r="G870" s="222"/>
      <c r="H870" s="222"/>
      <c r="I870" s="221"/>
      <c r="J870" s="222"/>
      <c r="K870" s="221"/>
      <c r="L870" s="222"/>
      <c r="M870" s="222"/>
      <c r="N870" s="222"/>
      <c r="O870" s="222"/>
      <c r="P870" s="222"/>
      <c r="Q870" s="222"/>
      <c r="R870" s="222"/>
      <c r="S870" s="222"/>
      <c r="T870" s="222"/>
      <c r="U870" s="222"/>
      <c r="V870" s="222"/>
      <c r="W870" s="222"/>
      <c r="X870" s="222"/>
      <c r="Y870" s="222"/>
      <c r="Z870" s="222"/>
      <c r="AA870" s="222"/>
      <c r="AB870" s="222"/>
    </row>
    <row r="871" spans="1:28">
      <c r="A871" s="225"/>
      <c r="B871" s="222"/>
      <c r="C871" s="222"/>
      <c r="D871" s="222"/>
      <c r="E871" s="222"/>
      <c r="F871" s="222"/>
      <c r="G871" s="222"/>
      <c r="H871" s="222"/>
      <c r="I871" s="221"/>
      <c r="J871" s="222"/>
      <c r="K871" s="221"/>
      <c r="L871" s="222"/>
      <c r="M871" s="222"/>
      <c r="N871" s="222"/>
      <c r="O871" s="222"/>
      <c r="P871" s="222"/>
      <c r="Q871" s="222"/>
      <c r="R871" s="222"/>
      <c r="S871" s="222"/>
      <c r="T871" s="222"/>
      <c r="U871" s="222"/>
      <c r="V871" s="222"/>
      <c r="W871" s="222"/>
      <c r="X871" s="222"/>
      <c r="Y871" s="222"/>
      <c r="Z871" s="222"/>
      <c r="AA871" s="222"/>
      <c r="AB871" s="222"/>
    </row>
    <row r="872" spans="1:28">
      <c r="A872" s="225"/>
      <c r="B872" s="222"/>
      <c r="C872" s="222"/>
      <c r="D872" s="222"/>
      <c r="E872" s="222"/>
      <c r="F872" s="222"/>
      <c r="G872" s="222"/>
      <c r="H872" s="222"/>
      <c r="I872" s="221"/>
      <c r="J872" s="222"/>
      <c r="K872" s="221"/>
      <c r="L872" s="222"/>
      <c r="M872" s="222"/>
      <c r="N872" s="222"/>
      <c r="O872" s="222"/>
      <c r="P872" s="222"/>
      <c r="Q872" s="222"/>
      <c r="R872" s="222"/>
      <c r="S872" s="222"/>
      <c r="T872" s="222"/>
      <c r="U872" s="222"/>
      <c r="V872" s="222"/>
      <c r="W872" s="222"/>
      <c r="X872" s="222"/>
      <c r="Y872" s="222"/>
      <c r="Z872" s="222"/>
      <c r="AA872" s="222"/>
      <c r="AB872" s="222"/>
    </row>
    <row r="873" spans="1:28">
      <c r="A873" s="225"/>
      <c r="B873" s="222"/>
      <c r="C873" s="222"/>
      <c r="D873" s="222"/>
      <c r="E873" s="222"/>
      <c r="F873" s="222"/>
      <c r="G873" s="222"/>
      <c r="H873" s="222"/>
      <c r="I873" s="221"/>
      <c r="J873" s="222"/>
      <c r="K873" s="221"/>
      <c r="L873" s="222"/>
      <c r="M873" s="222"/>
      <c r="N873" s="222"/>
      <c r="O873" s="222"/>
      <c r="P873" s="222"/>
      <c r="Q873" s="222"/>
      <c r="R873" s="222"/>
      <c r="S873" s="222"/>
      <c r="T873" s="222"/>
      <c r="U873" s="222"/>
      <c r="V873" s="222"/>
      <c r="W873" s="222"/>
      <c r="X873" s="222"/>
      <c r="Y873" s="222"/>
      <c r="Z873" s="222"/>
      <c r="AA873" s="222"/>
      <c r="AB873" s="222"/>
    </row>
    <row r="874" spans="1:28">
      <c r="A874" s="225"/>
      <c r="B874" s="222"/>
      <c r="C874" s="222"/>
      <c r="D874" s="222"/>
      <c r="E874" s="222"/>
      <c r="F874" s="222"/>
      <c r="G874" s="222"/>
      <c r="H874" s="222"/>
      <c r="I874" s="221"/>
      <c r="J874" s="222"/>
      <c r="K874" s="221"/>
      <c r="L874" s="222"/>
      <c r="M874" s="222"/>
      <c r="N874" s="222"/>
      <c r="O874" s="222"/>
      <c r="P874" s="222"/>
      <c r="Q874" s="222"/>
      <c r="R874" s="222"/>
      <c r="S874" s="222"/>
      <c r="T874" s="222"/>
      <c r="U874" s="222"/>
      <c r="V874" s="222"/>
      <c r="W874" s="222"/>
      <c r="X874" s="222"/>
      <c r="Y874" s="222"/>
      <c r="Z874" s="222"/>
      <c r="AA874" s="222"/>
      <c r="AB874" s="222"/>
    </row>
    <row r="875" spans="1:28">
      <c r="A875" s="225"/>
      <c r="B875" s="222"/>
      <c r="C875" s="222"/>
      <c r="D875" s="222"/>
      <c r="E875" s="222"/>
      <c r="F875" s="222"/>
      <c r="G875" s="222"/>
      <c r="H875" s="222"/>
      <c r="I875" s="221"/>
      <c r="J875" s="222"/>
      <c r="K875" s="221"/>
      <c r="L875" s="222"/>
      <c r="M875" s="222"/>
      <c r="N875" s="222"/>
      <c r="O875" s="222"/>
      <c r="P875" s="222"/>
      <c r="Q875" s="222"/>
      <c r="R875" s="222"/>
      <c r="S875" s="222"/>
      <c r="T875" s="222"/>
      <c r="U875" s="222"/>
      <c r="V875" s="222"/>
      <c r="W875" s="222"/>
      <c r="X875" s="222"/>
      <c r="Y875" s="222"/>
      <c r="Z875" s="222"/>
      <c r="AA875" s="222"/>
      <c r="AB875" s="222"/>
    </row>
    <row r="876" spans="1:28">
      <c r="A876" s="225"/>
      <c r="B876" s="222"/>
      <c r="C876" s="222"/>
      <c r="D876" s="222"/>
      <c r="E876" s="222"/>
      <c r="F876" s="222"/>
      <c r="G876" s="222"/>
      <c r="H876" s="222"/>
      <c r="I876" s="221"/>
      <c r="J876" s="222"/>
      <c r="K876" s="221"/>
      <c r="L876" s="222"/>
      <c r="M876" s="222"/>
      <c r="N876" s="222"/>
      <c r="O876" s="222"/>
      <c r="P876" s="222"/>
      <c r="Q876" s="222"/>
      <c r="R876" s="222"/>
      <c r="S876" s="222"/>
      <c r="T876" s="222"/>
      <c r="U876" s="222"/>
      <c r="V876" s="222"/>
      <c r="W876" s="222"/>
      <c r="X876" s="222"/>
      <c r="Y876" s="222"/>
      <c r="Z876" s="222"/>
      <c r="AA876" s="222"/>
      <c r="AB876" s="222"/>
    </row>
    <row r="877" spans="1:28">
      <c r="A877" s="225"/>
      <c r="B877" s="222"/>
      <c r="C877" s="222"/>
      <c r="D877" s="222"/>
      <c r="E877" s="222"/>
      <c r="F877" s="222"/>
      <c r="G877" s="222"/>
      <c r="H877" s="222"/>
      <c r="I877" s="221"/>
      <c r="J877" s="222"/>
      <c r="K877" s="221"/>
      <c r="L877" s="222"/>
      <c r="M877" s="222"/>
      <c r="N877" s="222"/>
      <c r="O877" s="222"/>
      <c r="P877" s="222"/>
      <c r="Q877" s="222"/>
      <c r="R877" s="222"/>
      <c r="S877" s="222"/>
      <c r="T877" s="222"/>
      <c r="U877" s="222"/>
      <c r="V877" s="222"/>
      <c r="W877" s="222"/>
      <c r="X877" s="222"/>
      <c r="Y877" s="222"/>
      <c r="Z877" s="222"/>
      <c r="AA877" s="222"/>
      <c r="AB877" s="222"/>
    </row>
    <row r="878" spans="1:28">
      <c r="A878" s="225"/>
      <c r="B878" s="222"/>
      <c r="C878" s="222"/>
      <c r="D878" s="222"/>
      <c r="E878" s="222"/>
      <c r="F878" s="222"/>
      <c r="G878" s="222"/>
      <c r="H878" s="222"/>
      <c r="I878" s="221"/>
      <c r="J878" s="222"/>
      <c r="K878" s="221"/>
      <c r="L878" s="222"/>
      <c r="M878" s="222"/>
      <c r="N878" s="222"/>
      <c r="O878" s="222"/>
      <c r="P878" s="222"/>
      <c r="Q878" s="222"/>
      <c r="R878" s="222"/>
      <c r="S878" s="222"/>
      <c r="T878" s="222"/>
      <c r="U878" s="222"/>
      <c r="V878" s="222"/>
      <c r="W878" s="222"/>
      <c r="X878" s="222"/>
      <c r="Y878" s="222"/>
      <c r="Z878" s="222"/>
      <c r="AA878" s="222"/>
      <c r="AB878" s="222"/>
    </row>
    <row r="879" spans="1:28">
      <c r="A879" s="225"/>
      <c r="B879" s="222"/>
      <c r="C879" s="222"/>
      <c r="D879" s="222"/>
      <c r="E879" s="222"/>
      <c r="F879" s="222"/>
      <c r="G879" s="222"/>
      <c r="H879" s="222"/>
      <c r="I879" s="221"/>
      <c r="J879" s="222"/>
      <c r="K879" s="221"/>
      <c r="L879" s="222"/>
      <c r="M879" s="222"/>
      <c r="N879" s="222"/>
      <c r="O879" s="222"/>
      <c r="P879" s="222"/>
      <c r="Q879" s="222"/>
      <c r="R879" s="222"/>
      <c r="S879" s="222"/>
      <c r="T879" s="222"/>
      <c r="U879" s="222"/>
      <c r="V879" s="222"/>
      <c r="W879" s="222"/>
      <c r="X879" s="222"/>
      <c r="Y879" s="222"/>
      <c r="Z879" s="222"/>
      <c r="AA879" s="222"/>
      <c r="AB879" s="222"/>
    </row>
    <row r="880" spans="1:28">
      <c r="A880" s="225"/>
      <c r="B880" s="222"/>
      <c r="C880" s="222"/>
      <c r="D880" s="222"/>
      <c r="E880" s="222"/>
      <c r="F880" s="222"/>
      <c r="G880" s="222"/>
      <c r="H880" s="222"/>
      <c r="I880" s="221"/>
      <c r="J880" s="222"/>
      <c r="K880" s="221"/>
      <c r="L880" s="222"/>
      <c r="M880" s="222"/>
      <c r="N880" s="222"/>
      <c r="O880" s="222"/>
      <c r="P880" s="222"/>
      <c r="Q880" s="222"/>
      <c r="R880" s="222"/>
      <c r="S880" s="222"/>
      <c r="T880" s="222"/>
      <c r="U880" s="222"/>
      <c r="V880" s="222"/>
      <c r="W880" s="222"/>
      <c r="X880" s="222"/>
      <c r="Y880" s="222"/>
      <c r="Z880" s="222"/>
      <c r="AA880" s="222"/>
      <c r="AB880" s="222"/>
    </row>
    <row r="881" spans="1:28">
      <c r="A881" s="225"/>
      <c r="B881" s="222"/>
      <c r="C881" s="222"/>
      <c r="D881" s="222"/>
      <c r="E881" s="222"/>
      <c r="F881" s="222"/>
      <c r="G881" s="222"/>
      <c r="H881" s="222"/>
      <c r="I881" s="221"/>
      <c r="J881" s="222"/>
      <c r="K881" s="221"/>
      <c r="L881" s="222"/>
      <c r="M881" s="222"/>
      <c r="N881" s="222"/>
      <c r="O881" s="222"/>
      <c r="P881" s="222"/>
      <c r="Q881" s="222"/>
      <c r="R881" s="222"/>
      <c r="S881" s="222"/>
      <c r="T881" s="222"/>
      <c r="U881" s="222"/>
      <c r="V881" s="222"/>
      <c r="W881" s="222"/>
      <c r="X881" s="222"/>
      <c r="Y881" s="222"/>
      <c r="Z881" s="222"/>
      <c r="AA881" s="222"/>
      <c r="AB881" s="222"/>
    </row>
    <row r="882" spans="1:28">
      <c r="A882" s="225"/>
      <c r="B882" s="222"/>
      <c r="C882" s="222"/>
      <c r="D882" s="222"/>
      <c r="E882" s="222"/>
      <c r="F882" s="222"/>
      <c r="G882" s="222"/>
      <c r="H882" s="222"/>
      <c r="I882" s="221"/>
      <c r="J882" s="222"/>
      <c r="K882" s="221"/>
      <c r="L882" s="222"/>
      <c r="M882" s="222"/>
      <c r="N882" s="222"/>
      <c r="O882" s="222"/>
      <c r="P882" s="222"/>
      <c r="Q882" s="222"/>
      <c r="R882" s="222"/>
      <c r="S882" s="222"/>
      <c r="T882" s="222"/>
      <c r="U882" s="222"/>
      <c r="V882" s="222"/>
      <c r="W882" s="222"/>
      <c r="X882" s="222"/>
      <c r="Y882" s="222"/>
      <c r="Z882" s="222"/>
      <c r="AA882" s="222"/>
      <c r="AB882" s="222"/>
    </row>
    <row r="883" spans="1:28">
      <c r="A883" s="225"/>
      <c r="B883" s="222"/>
      <c r="C883" s="222"/>
      <c r="D883" s="222"/>
      <c r="E883" s="222"/>
      <c r="F883" s="222"/>
      <c r="G883" s="222"/>
      <c r="H883" s="222"/>
      <c r="I883" s="221"/>
      <c r="J883" s="222"/>
      <c r="K883" s="221"/>
      <c r="L883" s="222"/>
      <c r="M883" s="222"/>
      <c r="N883" s="222"/>
      <c r="O883" s="222"/>
      <c r="P883" s="222"/>
      <c r="Q883" s="222"/>
      <c r="R883" s="222"/>
      <c r="S883" s="222"/>
      <c r="T883" s="222"/>
      <c r="U883" s="222"/>
      <c r="V883" s="222"/>
      <c r="W883" s="222"/>
      <c r="X883" s="222"/>
      <c r="Y883" s="222"/>
      <c r="Z883" s="222"/>
      <c r="AA883" s="222"/>
      <c r="AB883" s="222"/>
    </row>
    <row r="884" spans="1:28">
      <c r="A884" s="225"/>
      <c r="B884" s="222"/>
      <c r="C884" s="222"/>
      <c r="D884" s="222"/>
      <c r="E884" s="222"/>
      <c r="F884" s="222"/>
      <c r="G884" s="222"/>
      <c r="H884" s="222"/>
      <c r="I884" s="221"/>
      <c r="J884" s="222"/>
      <c r="K884" s="221"/>
      <c r="L884" s="222"/>
      <c r="M884" s="222"/>
      <c r="N884" s="222"/>
      <c r="O884" s="222"/>
      <c r="P884" s="222"/>
      <c r="Q884" s="222"/>
      <c r="R884" s="222"/>
      <c r="S884" s="222"/>
      <c r="T884" s="222"/>
      <c r="U884" s="222"/>
      <c r="V884" s="222"/>
      <c r="W884" s="222"/>
      <c r="X884" s="222"/>
      <c r="Y884" s="222"/>
      <c r="Z884" s="222"/>
      <c r="AA884" s="222"/>
      <c r="AB884" s="222"/>
    </row>
    <row r="885" spans="1:28">
      <c r="A885" s="225"/>
      <c r="B885" s="222"/>
      <c r="C885" s="222"/>
      <c r="D885" s="222"/>
      <c r="E885" s="222"/>
      <c r="F885" s="222"/>
      <c r="G885" s="222"/>
      <c r="H885" s="222"/>
      <c r="I885" s="221"/>
      <c r="J885" s="222"/>
      <c r="K885" s="221"/>
      <c r="L885" s="222"/>
      <c r="M885" s="222"/>
      <c r="N885" s="222"/>
      <c r="O885" s="222"/>
      <c r="P885" s="222"/>
      <c r="Q885" s="222"/>
      <c r="R885" s="222"/>
      <c r="S885" s="222"/>
      <c r="T885" s="222"/>
      <c r="U885" s="222"/>
      <c r="V885" s="222"/>
      <c r="W885" s="222"/>
      <c r="X885" s="222"/>
      <c r="Y885" s="222"/>
      <c r="Z885" s="222"/>
      <c r="AA885" s="222"/>
      <c r="AB885" s="222"/>
    </row>
    <row r="886" spans="1:28">
      <c r="A886" s="225"/>
      <c r="B886" s="222"/>
      <c r="C886" s="222"/>
      <c r="D886" s="222"/>
      <c r="E886" s="222"/>
      <c r="F886" s="222"/>
      <c r="G886" s="222"/>
      <c r="H886" s="222"/>
      <c r="I886" s="221"/>
      <c r="J886" s="222"/>
      <c r="K886" s="221"/>
      <c r="L886" s="222"/>
      <c r="M886" s="222"/>
      <c r="N886" s="222"/>
      <c r="O886" s="222"/>
      <c r="P886" s="222"/>
      <c r="Q886" s="222"/>
      <c r="R886" s="222"/>
      <c r="S886" s="222"/>
      <c r="T886" s="222"/>
      <c r="U886" s="222"/>
      <c r="V886" s="222"/>
      <c r="W886" s="222"/>
      <c r="X886" s="222"/>
      <c r="Y886" s="222"/>
      <c r="Z886" s="222"/>
      <c r="AA886" s="222"/>
      <c r="AB886" s="222"/>
    </row>
    <row r="887" spans="1:28">
      <c r="A887" s="225"/>
      <c r="B887" s="222"/>
      <c r="C887" s="222"/>
      <c r="D887" s="222"/>
      <c r="E887" s="222"/>
      <c r="F887" s="222"/>
      <c r="G887" s="222"/>
      <c r="H887" s="222"/>
      <c r="I887" s="221"/>
      <c r="J887" s="222"/>
      <c r="K887" s="221"/>
      <c r="L887" s="222"/>
      <c r="M887" s="222"/>
      <c r="N887" s="222"/>
      <c r="O887" s="222"/>
      <c r="P887" s="222"/>
      <c r="Q887" s="222"/>
      <c r="R887" s="222"/>
      <c r="S887" s="222"/>
      <c r="T887" s="222"/>
      <c r="U887" s="222"/>
      <c r="V887" s="222"/>
      <c r="W887" s="222"/>
      <c r="X887" s="222"/>
      <c r="Y887" s="222"/>
      <c r="Z887" s="222"/>
      <c r="AA887" s="222"/>
      <c r="AB887" s="222"/>
    </row>
    <row r="888" spans="1:28">
      <c r="A888" s="225"/>
      <c r="B888" s="222"/>
      <c r="C888" s="222"/>
      <c r="D888" s="222"/>
      <c r="E888" s="222"/>
      <c r="F888" s="222"/>
      <c r="G888" s="222"/>
      <c r="H888" s="222"/>
      <c r="I888" s="221"/>
      <c r="J888" s="222"/>
      <c r="K888" s="221"/>
      <c r="L888" s="222"/>
      <c r="M888" s="222"/>
      <c r="N888" s="222"/>
      <c r="O888" s="222"/>
      <c r="P888" s="222"/>
      <c r="Q888" s="222"/>
      <c r="R888" s="222"/>
      <c r="S888" s="222"/>
      <c r="T888" s="222"/>
      <c r="U888" s="222"/>
      <c r="V888" s="222"/>
      <c r="W888" s="222"/>
      <c r="X888" s="222"/>
      <c r="Y888" s="222"/>
      <c r="Z888" s="222"/>
      <c r="AA888" s="222"/>
      <c r="AB888" s="222"/>
    </row>
    <row r="889" spans="1:28">
      <c r="A889" s="225"/>
      <c r="B889" s="222"/>
      <c r="C889" s="222"/>
      <c r="D889" s="222"/>
      <c r="E889" s="222"/>
      <c r="F889" s="222"/>
      <c r="G889" s="222"/>
      <c r="H889" s="222"/>
      <c r="I889" s="221"/>
      <c r="J889" s="222"/>
      <c r="K889" s="221"/>
      <c r="L889" s="222"/>
      <c r="M889" s="222"/>
      <c r="N889" s="222"/>
      <c r="O889" s="222"/>
      <c r="P889" s="222"/>
      <c r="Q889" s="222"/>
      <c r="R889" s="222"/>
      <c r="S889" s="222"/>
      <c r="T889" s="222"/>
      <c r="U889" s="222"/>
      <c r="V889" s="222"/>
      <c r="W889" s="222"/>
      <c r="X889" s="222"/>
      <c r="Y889" s="222"/>
      <c r="Z889" s="222"/>
      <c r="AA889" s="222"/>
      <c r="AB889" s="222"/>
    </row>
    <row r="890" spans="1:28">
      <c r="A890" s="225"/>
      <c r="B890" s="222"/>
      <c r="C890" s="222"/>
      <c r="D890" s="222"/>
      <c r="E890" s="222"/>
      <c r="F890" s="222"/>
      <c r="G890" s="222"/>
      <c r="H890" s="222"/>
      <c r="I890" s="221"/>
      <c r="J890" s="222"/>
      <c r="K890" s="221"/>
      <c r="L890" s="222"/>
      <c r="M890" s="222"/>
      <c r="N890" s="222"/>
      <c r="O890" s="222"/>
      <c r="P890" s="222"/>
      <c r="Q890" s="222"/>
      <c r="R890" s="222"/>
      <c r="S890" s="222"/>
      <c r="T890" s="222"/>
      <c r="U890" s="222"/>
      <c r="V890" s="222"/>
      <c r="W890" s="222"/>
      <c r="X890" s="222"/>
      <c r="Y890" s="222"/>
      <c r="Z890" s="222"/>
      <c r="AA890" s="222"/>
      <c r="AB890" s="222"/>
    </row>
    <row r="891" spans="1:28">
      <c r="A891" s="225"/>
      <c r="B891" s="222"/>
      <c r="C891" s="222"/>
      <c r="D891" s="222"/>
      <c r="E891" s="222"/>
      <c r="F891" s="222"/>
      <c r="G891" s="222"/>
      <c r="H891" s="222"/>
      <c r="I891" s="221"/>
      <c r="J891" s="222"/>
      <c r="K891" s="221"/>
      <c r="L891" s="222"/>
      <c r="M891" s="222"/>
      <c r="N891" s="222"/>
      <c r="O891" s="222"/>
      <c r="P891" s="222"/>
      <c r="Q891" s="222"/>
      <c r="R891" s="222"/>
      <c r="S891" s="222"/>
      <c r="T891" s="222"/>
      <c r="U891" s="222"/>
      <c r="V891" s="222"/>
      <c r="W891" s="222"/>
      <c r="X891" s="222"/>
      <c r="Y891" s="222"/>
      <c r="Z891" s="222"/>
      <c r="AA891" s="222"/>
      <c r="AB891" s="222"/>
    </row>
    <row r="892" spans="1:28">
      <c r="A892" s="225"/>
      <c r="B892" s="222"/>
      <c r="C892" s="222"/>
      <c r="D892" s="222"/>
      <c r="E892" s="222"/>
      <c r="F892" s="222"/>
      <c r="G892" s="222"/>
      <c r="H892" s="222"/>
      <c r="I892" s="221"/>
      <c r="J892" s="222"/>
      <c r="K892" s="221"/>
      <c r="L892" s="222"/>
      <c r="M892" s="222"/>
      <c r="N892" s="222"/>
      <c r="O892" s="222"/>
      <c r="P892" s="222"/>
      <c r="Q892" s="222"/>
      <c r="R892" s="222"/>
      <c r="S892" s="222"/>
      <c r="T892" s="222"/>
      <c r="U892" s="222"/>
      <c r="V892" s="222"/>
      <c r="W892" s="222"/>
      <c r="X892" s="222"/>
      <c r="Y892" s="222"/>
      <c r="Z892" s="222"/>
      <c r="AA892" s="222"/>
      <c r="AB892" s="222"/>
    </row>
    <row r="893" spans="1:28">
      <c r="A893" s="225"/>
      <c r="B893" s="222"/>
      <c r="C893" s="222"/>
      <c r="D893" s="222"/>
      <c r="E893" s="222"/>
      <c r="F893" s="222"/>
      <c r="G893" s="222"/>
      <c r="H893" s="222"/>
      <c r="I893" s="221"/>
      <c r="J893" s="222"/>
      <c r="K893" s="221"/>
      <c r="L893" s="222"/>
      <c r="M893" s="222"/>
      <c r="N893" s="222"/>
      <c r="O893" s="222"/>
      <c r="P893" s="222"/>
      <c r="Q893" s="222"/>
      <c r="R893" s="222"/>
      <c r="S893" s="222"/>
      <c r="T893" s="222"/>
      <c r="U893" s="222"/>
      <c r="V893" s="222"/>
      <c r="W893" s="222"/>
      <c r="X893" s="222"/>
      <c r="Y893" s="222"/>
      <c r="Z893" s="222"/>
      <c r="AA893" s="222"/>
      <c r="AB893" s="222"/>
    </row>
    <row r="894" spans="1:28">
      <c r="A894" s="225"/>
      <c r="B894" s="222"/>
      <c r="C894" s="222"/>
      <c r="D894" s="222"/>
      <c r="E894" s="222"/>
      <c r="F894" s="222"/>
      <c r="G894" s="222"/>
      <c r="H894" s="222"/>
      <c r="I894" s="221"/>
      <c r="J894" s="222"/>
      <c r="K894" s="221"/>
      <c r="L894" s="222"/>
      <c r="M894" s="222"/>
      <c r="N894" s="222"/>
      <c r="O894" s="222"/>
      <c r="P894" s="222"/>
      <c r="Q894" s="222"/>
      <c r="R894" s="222"/>
      <c r="S894" s="222"/>
      <c r="T894" s="222"/>
      <c r="U894" s="222"/>
      <c r="V894" s="222"/>
      <c r="W894" s="222"/>
      <c r="X894" s="222"/>
      <c r="Y894" s="222"/>
      <c r="Z894" s="222"/>
      <c r="AA894" s="222"/>
      <c r="AB894" s="222"/>
    </row>
    <row r="895" spans="1:28">
      <c r="A895" s="225"/>
      <c r="B895" s="222"/>
      <c r="C895" s="222"/>
      <c r="D895" s="222"/>
      <c r="E895" s="222"/>
      <c r="F895" s="222"/>
      <c r="G895" s="222"/>
      <c r="H895" s="222"/>
      <c r="I895" s="221"/>
      <c r="J895" s="222"/>
      <c r="K895" s="221"/>
      <c r="L895" s="222"/>
      <c r="M895" s="222"/>
      <c r="N895" s="222"/>
      <c r="O895" s="222"/>
      <c r="P895" s="222"/>
      <c r="Q895" s="222"/>
      <c r="R895" s="222"/>
      <c r="S895" s="222"/>
      <c r="T895" s="222"/>
      <c r="U895" s="222"/>
      <c r="V895" s="222"/>
      <c r="W895" s="222"/>
      <c r="X895" s="222"/>
      <c r="Y895" s="222"/>
      <c r="Z895" s="222"/>
      <c r="AA895" s="222"/>
      <c r="AB895" s="222"/>
    </row>
    <row r="896" spans="1:28">
      <c r="A896" s="225"/>
      <c r="B896" s="222"/>
      <c r="C896" s="222"/>
      <c r="D896" s="222"/>
      <c r="E896" s="222"/>
      <c r="F896" s="222"/>
      <c r="G896" s="222"/>
      <c r="H896" s="222"/>
      <c r="I896" s="221"/>
      <c r="J896" s="222"/>
      <c r="K896" s="221"/>
      <c r="L896" s="222"/>
      <c r="M896" s="222"/>
      <c r="N896" s="222"/>
      <c r="O896" s="222"/>
      <c r="P896" s="222"/>
      <c r="Q896" s="222"/>
      <c r="R896" s="222"/>
      <c r="S896" s="222"/>
      <c r="T896" s="222"/>
      <c r="U896" s="222"/>
      <c r="V896" s="222"/>
      <c r="W896" s="222"/>
      <c r="X896" s="222"/>
      <c r="Y896" s="222"/>
      <c r="Z896" s="222"/>
      <c r="AA896" s="222"/>
      <c r="AB896" s="222"/>
    </row>
    <row r="897" spans="1:28">
      <c r="A897" s="225"/>
      <c r="B897" s="222"/>
      <c r="C897" s="222"/>
      <c r="D897" s="222"/>
      <c r="E897" s="222"/>
      <c r="F897" s="222"/>
      <c r="G897" s="222"/>
      <c r="H897" s="222"/>
      <c r="I897" s="221"/>
      <c r="J897" s="222"/>
      <c r="K897" s="221"/>
      <c r="L897" s="222"/>
      <c r="M897" s="222"/>
      <c r="N897" s="222"/>
      <c r="O897" s="222"/>
      <c r="P897" s="222"/>
      <c r="Q897" s="222"/>
      <c r="R897" s="222"/>
      <c r="S897" s="222"/>
      <c r="T897" s="222"/>
      <c r="U897" s="222"/>
      <c r="V897" s="222"/>
      <c r="W897" s="222"/>
      <c r="X897" s="222"/>
      <c r="Y897" s="222"/>
      <c r="Z897" s="222"/>
      <c r="AA897" s="222"/>
      <c r="AB897" s="222"/>
    </row>
    <row r="898" spans="1:28">
      <c r="A898" s="225"/>
      <c r="B898" s="222"/>
      <c r="C898" s="222"/>
      <c r="D898" s="222"/>
      <c r="E898" s="222"/>
      <c r="F898" s="222"/>
      <c r="G898" s="222"/>
      <c r="H898" s="222"/>
      <c r="I898" s="221"/>
      <c r="J898" s="222"/>
      <c r="K898" s="221"/>
      <c r="L898" s="222"/>
      <c r="M898" s="222"/>
      <c r="N898" s="222"/>
      <c r="O898" s="222"/>
      <c r="P898" s="222"/>
      <c r="Q898" s="222"/>
      <c r="R898" s="222"/>
      <c r="S898" s="222"/>
      <c r="T898" s="222"/>
      <c r="U898" s="222"/>
      <c r="V898" s="222"/>
      <c r="W898" s="222"/>
      <c r="X898" s="222"/>
      <c r="Y898" s="222"/>
      <c r="Z898" s="222"/>
      <c r="AA898" s="222"/>
      <c r="AB898" s="222"/>
    </row>
    <row r="899" spans="1:28">
      <c r="A899" s="225"/>
      <c r="B899" s="222"/>
      <c r="C899" s="222"/>
      <c r="D899" s="222"/>
      <c r="E899" s="222"/>
      <c r="F899" s="222"/>
      <c r="G899" s="222"/>
      <c r="H899" s="222"/>
      <c r="I899" s="221"/>
      <c r="J899" s="222"/>
      <c r="K899" s="221"/>
      <c r="L899" s="222"/>
      <c r="M899" s="222"/>
      <c r="N899" s="222"/>
      <c r="O899" s="222"/>
      <c r="P899" s="222"/>
      <c r="Q899" s="222"/>
      <c r="R899" s="222"/>
      <c r="S899" s="222"/>
      <c r="T899" s="222"/>
      <c r="U899" s="222"/>
      <c r="V899" s="222"/>
      <c r="W899" s="222"/>
      <c r="X899" s="222"/>
      <c r="Y899" s="222"/>
      <c r="Z899" s="222"/>
      <c r="AA899" s="222"/>
      <c r="AB899" s="222"/>
    </row>
    <row r="900" spans="1:28">
      <c r="A900" s="225"/>
      <c r="B900" s="222"/>
      <c r="C900" s="222"/>
      <c r="D900" s="222"/>
      <c r="E900" s="222"/>
      <c r="F900" s="222"/>
      <c r="G900" s="222"/>
      <c r="H900" s="222"/>
      <c r="I900" s="221"/>
      <c r="J900" s="222"/>
      <c r="K900" s="221"/>
      <c r="L900" s="222"/>
      <c r="M900" s="222"/>
      <c r="N900" s="222"/>
      <c r="O900" s="222"/>
      <c r="P900" s="222"/>
      <c r="Q900" s="222"/>
      <c r="R900" s="222"/>
      <c r="S900" s="222"/>
      <c r="T900" s="222"/>
      <c r="U900" s="222"/>
      <c r="V900" s="222"/>
      <c r="W900" s="222"/>
      <c r="X900" s="222"/>
      <c r="Y900" s="222"/>
      <c r="Z900" s="222"/>
      <c r="AA900" s="222"/>
      <c r="AB900" s="222"/>
    </row>
    <row r="901" spans="1:28">
      <c r="A901" s="225"/>
      <c r="B901" s="222"/>
      <c r="C901" s="222"/>
      <c r="D901" s="222"/>
      <c r="E901" s="222"/>
      <c r="F901" s="222"/>
      <c r="G901" s="222"/>
      <c r="H901" s="222"/>
      <c r="I901" s="221"/>
      <c r="J901" s="222"/>
      <c r="K901" s="221"/>
      <c r="L901" s="222"/>
      <c r="M901" s="222"/>
      <c r="N901" s="222"/>
      <c r="O901" s="222"/>
      <c r="P901" s="222"/>
      <c r="Q901" s="222"/>
      <c r="R901" s="222"/>
      <c r="S901" s="222"/>
      <c r="T901" s="222"/>
      <c r="U901" s="222"/>
      <c r="V901" s="222"/>
      <c r="W901" s="222"/>
      <c r="X901" s="222"/>
      <c r="Y901" s="222"/>
      <c r="Z901" s="222"/>
      <c r="AA901" s="222"/>
      <c r="AB901" s="222"/>
    </row>
    <row r="902" spans="1:28">
      <c r="A902" s="225"/>
      <c r="B902" s="222"/>
      <c r="C902" s="222"/>
      <c r="D902" s="222"/>
      <c r="E902" s="222"/>
      <c r="F902" s="222"/>
      <c r="G902" s="222"/>
      <c r="H902" s="222"/>
      <c r="I902" s="221"/>
      <c r="J902" s="222"/>
      <c r="K902" s="221"/>
      <c r="L902" s="222"/>
      <c r="M902" s="222"/>
      <c r="N902" s="222"/>
      <c r="O902" s="222"/>
      <c r="P902" s="222"/>
      <c r="Q902" s="222"/>
      <c r="R902" s="222"/>
      <c r="S902" s="222"/>
      <c r="T902" s="222"/>
      <c r="U902" s="222"/>
      <c r="V902" s="222"/>
      <c r="W902" s="222"/>
      <c r="X902" s="222"/>
      <c r="Y902" s="222"/>
      <c r="Z902" s="222"/>
      <c r="AA902" s="222"/>
      <c r="AB902" s="222"/>
    </row>
    <row r="903" spans="1:28">
      <c r="A903" s="225"/>
      <c r="B903" s="222"/>
      <c r="C903" s="222"/>
      <c r="D903" s="222"/>
      <c r="E903" s="222"/>
      <c r="F903" s="222"/>
      <c r="G903" s="222"/>
      <c r="H903" s="222"/>
      <c r="I903" s="221"/>
      <c r="J903" s="222"/>
      <c r="K903" s="221"/>
      <c r="L903" s="222"/>
      <c r="M903" s="222"/>
      <c r="N903" s="222"/>
      <c r="O903" s="222"/>
      <c r="P903" s="222"/>
      <c r="Q903" s="222"/>
      <c r="R903" s="222"/>
      <c r="S903" s="222"/>
      <c r="T903" s="222"/>
      <c r="U903" s="222"/>
      <c r="V903" s="222"/>
      <c r="W903" s="222"/>
      <c r="X903" s="222"/>
      <c r="Y903" s="222"/>
      <c r="Z903" s="222"/>
      <c r="AA903" s="222"/>
      <c r="AB903" s="222"/>
    </row>
    <row r="904" spans="1:28">
      <c r="A904" s="225"/>
      <c r="B904" s="222"/>
      <c r="C904" s="222"/>
      <c r="D904" s="222"/>
      <c r="E904" s="222"/>
      <c r="F904" s="222"/>
      <c r="G904" s="222"/>
      <c r="H904" s="222"/>
      <c r="I904" s="221"/>
      <c r="J904" s="222"/>
      <c r="K904" s="221"/>
      <c r="L904" s="222"/>
      <c r="M904" s="222"/>
      <c r="N904" s="222"/>
      <c r="O904" s="222"/>
      <c r="P904" s="222"/>
      <c r="Q904" s="222"/>
      <c r="R904" s="222"/>
      <c r="S904" s="222"/>
      <c r="T904" s="222"/>
      <c r="U904" s="222"/>
      <c r="V904" s="222"/>
      <c r="W904" s="222"/>
      <c r="X904" s="222"/>
      <c r="Y904" s="222"/>
      <c r="Z904" s="222"/>
      <c r="AA904" s="222"/>
      <c r="AB904" s="222"/>
    </row>
    <row r="905" spans="1:28">
      <c r="A905" s="225"/>
      <c r="B905" s="222"/>
      <c r="C905" s="222"/>
      <c r="D905" s="222"/>
      <c r="E905" s="222"/>
      <c r="F905" s="222"/>
      <c r="G905" s="222"/>
      <c r="H905" s="222"/>
      <c r="I905" s="221"/>
      <c r="J905" s="222"/>
      <c r="K905" s="221"/>
      <c r="L905" s="222"/>
      <c r="M905" s="222"/>
      <c r="N905" s="222"/>
      <c r="O905" s="222"/>
      <c r="P905" s="222"/>
      <c r="Q905" s="222"/>
      <c r="R905" s="222"/>
      <c r="S905" s="222"/>
      <c r="T905" s="222"/>
      <c r="U905" s="222"/>
      <c r="V905" s="222"/>
      <c r="W905" s="222"/>
      <c r="X905" s="222"/>
      <c r="Y905" s="222"/>
      <c r="Z905" s="222"/>
      <c r="AA905" s="222"/>
      <c r="AB905" s="222"/>
    </row>
    <row r="906" spans="1:28">
      <c r="A906" s="225"/>
      <c r="B906" s="222"/>
      <c r="C906" s="222"/>
      <c r="D906" s="222"/>
      <c r="E906" s="222"/>
      <c r="F906" s="222"/>
      <c r="G906" s="222"/>
      <c r="H906" s="222"/>
      <c r="I906" s="221"/>
      <c r="J906" s="222"/>
      <c r="K906" s="221"/>
      <c r="L906" s="222"/>
      <c r="M906" s="222"/>
      <c r="N906" s="222"/>
      <c r="O906" s="222"/>
      <c r="P906" s="222"/>
      <c r="Q906" s="222"/>
      <c r="R906" s="222"/>
      <c r="S906" s="222"/>
      <c r="T906" s="222"/>
      <c r="U906" s="222"/>
      <c r="V906" s="222"/>
      <c r="W906" s="222"/>
      <c r="X906" s="222"/>
      <c r="Y906" s="222"/>
      <c r="Z906" s="222"/>
      <c r="AA906" s="222"/>
      <c r="AB906" s="222"/>
    </row>
    <row r="907" spans="1:28">
      <c r="A907" s="225"/>
      <c r="B907" s="222"/>
      <c r="C907" s="222"/>
      <c r="D907" s="222"/>
      <c r="E907" s="222"/>
      <c r="F907" s="222"/>
      <c r="G907" s="222"/>
      <c r="H907" s="222"/>
      <c r="I907" s="221"/>
      <c r="J907" s="222"/>
      <c r="K907" s="221"/>
      <c r="L907" s="222"/>
      <c r="M907" s="222"/>
      <c r="N907" s="222"/>
      <c r="O907" s="222"/>
      <c r="P907" s="222"/>
      <c r="Q907" s="222"/>
      <c r="R907" s="222"/>
      <c r="S907" s="222"/>
      <c r="T907" s="222"/>
      <c r="U907" s="222"/>
      <c r="V907" s="222"/>
      <c r="W907" s="222"/>
      <c r="X907" s="222"/>
      <c r="Y907" s="222"/>
      <c r="Z907" s="222"/>
      <c r="AA907" s="222"/>
      <c r="AB907" s="222"/>
    </row>
    <row r="908" spans="1:28">
      <c r="A908" s="225"/>
      <c r="B908" s="222"/>
      <c r="C908" s="222"/>
      <c r="D908" s="222"/>
      <c r="E908" s="222"/>
      <c r="F908" s="222"/>
      <c r="G908" s="222"/>
      <c r="H908" s="222"/>
      <c r="I908" s="221"/>
      <c r="J908" s="222"/>
      <c r="K908" s="221"/>
      <c r="L908" s="222"/>
      <c r="M908" s="222"/>
      <c r="N908" s="222"/>
      <c r="O908" s="222"/>
      <c r="P908" s="222"/>
      <c r="Q908" s="222"/>
      <c r="R908" s="222"/>
      <c r="S908" s="222"/>
      <c r="T908" s="222"/>
      <c r="U908" s="222"/>
      <c r="V908" s="222"/>
      <c r="W908" s="222"/>
      <c r="X908" s="222"/>
      <c r="Y908" s="222"/>
      <c r="Z908" s="222"/>
      <c r="AA908" s="222"/>
      <c r="AB908" s="222"/>
    </row>
    <row r="909" spans="1:28">
      <c r="A909" s="225"/>
      <c r="B909" s="222"/>
      <c r="C909" s="222"/>
      <c r="D909" s="222"/>
      <c r="E909" s="222"/>
      <c r="F909" s="222"/>
      <c r="G909" s="222"/>
      <c r="H909" s="222"/>
      <c r="I909" s="221"/>
      <c r="J909" s="222"/>
      <c r="K909" s="221"/>
      <c r="L909" s="222"/>
      <c r="M909" s="222"/>
      <c r="N909" s="222"/>
      <c r="O909" s="222"/>
      <c r="P909" s="222"/>
      <c r="Q909" s="222"/>
      <c r="R909" s="222"/>
      <c r="S909" s="222"/>
      <c r="T909" s="222"/>
      <c r="U909" s="222"/>
      <c r="V909" s="222"/>
      <c r="W909" s="222"/>
      <c r="X909" s="222"/>
      <c r="Y909" s="222"/>
      <c r="Z909" s="222"/>
      <c r="AA909" s="222"/>
      <c r="AB909" s="222"/>
    </row>
    <row r="910" spans="1:28">
      <c r="A910" s="225"/>
      <c r="B910" s="222"/>
      <c r="C910" s="222"/>
      <c r="D910" s="222"/>
      <c r="E910" s="222"/>
      <c r="F910" s="222"/>
      <c r="G910" s="222"/>
      <c r="H910" s="222"/>
      <c r="I910" s="221"/>
      <c r="J910" s="222"/>
      <c r="K910" s="221"/>
      <c r="L910" s="222"/>
      <c r="M910" s="222"/>
      <c r="N910" s="222"/>
      <c r="O910" s="222"/>
      <c r="P910" s="222"/>
      <c r="Q910" s="222"/>
      <c r="R910" s="222"/>
      <c r="S910" s="222"/>
      <c r="T910" s="222"/>
      <c r="U910" s="222"/>
      <c r="V910" s="222"/>
      <c r="W910" s="222"/>
      <c r="X910" s="222"/>
      <c r="Y910" s="222"/>
      <c r="Z910" s="222"/>
      <c r="AA910" s="222"/>
      <c r="AB910" s="222"/>
    </row>
    <row r="911" spans="1:28">
      <c r="A911" s="225"/>
      <c r="B911" s="222"/>
      <c r="C911" s="222"/>
      <c r="D911" s="222"/>
      <c r="E911" s="222"/>
      <c r="F911" s="222"/>
      <c r="G911" s="222"/>
      <c r="H911" s="222"/>
      <c r="I911" s="221"/>
      <c r="J911" s="222"/>
      <c r="K911" s="221"/>
      <c r="L911" s="222"/>
      <c r="M911" s="222"/>
      <c r="N911" s="222"/>
      <c r="O911" s="222"/>
      <c r="P911" s="222"/>
      <c r="Q911" s="222"/>
      <c r="R911" s="222"/>
      <c r="S911" s="222"/>
      <c r="T911" s="222"/>
      <c r="U911" s="222"/>
      <c r="V911" s="222"/>
      <c r="W911" s="222"/>
      <c r="X911" s="222"/>
      <c r="Y911" s="222"/>
      <c r="Z911" s="222"/>
      <c r="AA911" s="222"/>
      <c r="AB911" s="222"/>
    </row>
    <row r="912" spans="1:28">
      <c r="A912" s="225"/>
      <c r="B912" s="222"/>
      <c r="C912" s="222"/>
      <c r="D912" s="222"/>
      <c r="E912" s="222"/>
      <c r="F912" s="222"/>
      <c r="G912" s="222"/>
      <c r="H912" s="222"/>
      <c r="I912" s="221"/>
      <c r="J912" s="222"/>
      <c r="K912" s="221"/>
      <c r="L912" s="222"/>
      <c r="M912" s="222"/>
      <c r="N912" s="222"/>
      <c r="O912" s="222"/>
      <c r="P912" s="222"/>
      <c r="Q912" s="222"/>
      <c r="R912" s="222"/>
      <c r="S912" s="222"/>
      <c r="T912" s="222"/>
      <c r="U912" s="222"/>
      <c r="V912" s="222"/>
      <c r="W912" s="222"/>
      <c r="X912" s="222"/>
      <c r="Y912" s="222"/>
      <c r="Z912" s="222"/>
      <c r="AA912" s="222"/>
      <c r="AB912" s="222"/>
    </row>
    <row r="913" spans="1:28">
      <c r="A913" s="225"/>
      <c r="B913" s="222"/>
      <c r="C913" s="222"/>
      <c r="D913" s="222"/>
      <c r="E913" s="222"/>
      <c r="F913" s="222"/>
      <c r="G913" s="222"/>
      <c r="H913" s="222"/>
      <c r="I913" s="221"/>
      <c r="J913" s="222"/>
      <c r="K913" s="221"/>
      <c r="L913" s="222"/>
      <c r="M913" s="222"/>
      <c r="N913" s="222"/>
      <c r="O913" s="222"/>
      <c r="P913" s="222"/>
      <c r="Q913" s="222"/>
      <c r="R913" s="222"/>
      <c r="S913" s="222"/>
      <c r="T913" s="222"/>
      <c r="U913" s="222"/>
      <c r="V913" s="222"/>
      <c r="W913" s="222"/>
      <c r="X913" s="222"/>
      <c r="Y913" s="222"/>
      <c r="Z913" s="222"/>
      <c r="AA913" s="222"/>
      <c r="AB913" s="222"/>
    </row>
    <row r="914" spans="1:28">
      <c r="A914" s="225"/>
      <c r="B914" s="222"/>
      <c r="C914" s="222"/>
      <c r="D914" s="222"/>
      <c r="E914" s="222"/>
      <c r="F914" s="222"/>
      <c r="G914" s="222"/>
      <c r="H914" s="222"/>
      <c r="I914" s="221"/>
      <c r="J914" s="222"/>
      <c r="K914" s="221"/>
      <c r="L914" s="222"/>
      <c r="M914" s="222"/>
      <c r="N914" s="222"/>
      <c r="O914" s="222"/>
      <c r="P914" s="222"/>
      <c r="Q914" s="222"/>
      <c r="R914" s="222"/>
      <c r="S914" s="222"/>
      <c r="T914" s="222"/>
      <c r="U914" s="222"/>
      <c r="V914" s="222"/>
      <c r="W914" s="222"/>
      <c r="X914" s="222"/>
      <c r="Y914" s="222"/>
      <c r="Z914" s="222"/>
      <c r="AA914" s="222"/>
      <c r="AB914" s="222"/>
    </row>
    <row r="915" spans="1:28">
      <c r="A915" s="225"/>
      <c r="B915" s="222"/>
      <c r="C915" s="222"/>
      <c r="D915" s="222"/>
      <c r="E915" s="222"/>
      <c r="F915" s="222"/>
      <c r="G915" s="222"/>
      <c r="H915" s="222"/>
      <c r="I915" s="221"/>
      <c r="J915" s="222"/>
      <c r="K915" s="221"/>
      <c r="L915" s="222"/>
      <c r="M915" s="222"/>
      <c r="N915" s="222"/>
      <c r="O915" s="222"/>
      <c r="P915" s="222"/>
      <c r="Q915" s="222"/>
      <c r="R915" s="222"/>
      <c r="S915" s="222"/>
      <c r="T915" s="222"/>
      <c r="U915" s="222"/>
      <c r="V915" s="222"/>
      <c r="W915" s="222"/>
      <c r="X915" s="222"/>
      <c r="Y915" s="222"/>
      <c r="Z915" s="222"/>
      <c r="AA915" s="222"/>
      <c r="AB915" s="222"/>
    </row>
    <row r="916" spans="1:28">
      <c r="A916" s="225"/>
      <c r="B916" s="222"/>
      <c r="C916" s="222"/>
      <c r="D916" s="222"/>
      <c r="E916" s="222"/>
      <c r="F916" s="222"/>
      <c r="G916" s="222"/>
      <c r="H916" s="222"/>
      <c r="I916" s="221"/>
      <c r="J916" s="222"/>
      <c r="K916" s="221"/>
      <c r="L916" s="222"/>
      <c r="M916" s="222"/>
      <c r="N916" s="222"/>
      <c r="O916" s="222"/>
      <c r="P916" s="222"/>
      <c r="Q916" s="222"/>
      <c r="R916" s="222"/>
      <c r="S916" s="222"/>
      <c r="T916" s="222"/>
      <c r="U916" s="222"/>
      <c r="V916" s="222"/>
      <c r="W916" s="222"/>
      <c r="X916" s="222"/>
      <c r="Y916" s="222"/>
      <c r="Z916" s="222"/>
      <c r="AA916" s="222"/>
      <c r="AB916" s="222"/>
    </row>
    <row r="917" spans="1:28">
      <c r="A917" s="225"/>
      <c r="B917" s="222"/>
      <c r="C917" s="222"/>
      <c r="D917" s="222"/>
      <c r="E917" s="222"/>
      <c r="F917" s="222"/>
      <c r="G917" s="222"/>
      <c r="H917" s="222"/>
      <c r="I917" s="221"/>
      <c r="J917" s="222"/>
      <c r="K917" s="221"/>
      <c r="L917" s="222"/>
      <c r="M917" s="222"/>
      <c r="N917" s="222"/>
      <c r="O917" s="222"/>
      <c r="P917" s="222"/>
      <c r="Q917" s="222"/>
      <c r="R917" s="222"/>
      <c r="S917" s="222"/>
      <c r="T917" s="222"/>
      <c r="U917" s="222"/>
      <c r="V917" s="222"/>
      <c r="W917" s="222"/>
      <c r="X917" s="222"/>
      <c r="Y917" s="222"/>
      <c r="Z917" s="222"/>
      <c r="AA917" s="222"/>
      <c r="AB917" s="222"/>
    </row>
    <row r="918" spans="1:28">
      <c r="A918" s="225"/>
      <c r="B918" s="222"/>
      <c r="C918" s="222"/>
      <c r="D918" s="222"/>
      <c r="E918" s="222"/>
      <c r="F918" s="222"/>
      <c r="G918" s="222"/>
      <c r="H918" s="222"/>
      <c r="I918" s="221"/>
      <c r="J918" s="222"/>
      <c r="K918" s="221"/>
      <c r="L918" s="222"/>
      <c r="M918" s="222"/>
      <c r="N918" s="222"/>
      <c r="O918" s="222"/>
      <c r="P918" s="222"/>
      <c r="Q918" s="222"/>
      <c r="R918" s="222"/>
      <c r="S918" s="222"/>
      <c r="T918" s="222"/>
      <c r="U918" s="222"/>
      <c r="V918" s="222"/>
      <c r="W918" s="222"/>
      <c r="X918" s="222"/>
      <c r="Y918" s="222"/>
      <c r="Z918" s="222"/>
      <c r="AA918" s="222"/>
      <c r="AB918" s="222"/>
    </row>
    <row r="919" spans="1:28">
      <c r="A919" s="225"/>
      <c r="B919" s="222"/>
      <c r="C919" s="222"/>
      <c r="D919" s="222"/>
      <c r="E919" s="222"/>
      <c r="F919" s="222"/>
      <c r="G919" s="222"/>
      <c r="H919" s="222"/>
      <c r="I919" s="221"/>
      <c r="J919" s="222"/>
      <c r="K919" s="221"/>
      <c r="L919" s="222"/>
      <c r="M919" s="222"/>
      <c r="N919" s="222"/>
      <c r="O919" s="222"/>
      <c r="P919" s="222"/>
      <c r="Q919" s="222"/>
      <c r="R919" s="222"/>
      <c r="S919" s="222"/>
      <c r="T919" s="222"/>
      <c r="U919" s="222"/>
      <c r="V919" s="222"/>
      <c r="W919" s="222"/>
      <c r="X919" s="222"/>
      <c r="Y919" s="222"/>
      <c r="Z919" s="222"/>
      <c r="AA919" s="222"/>
      <c r="AB919" s="222"/>
    </row>
    <row r="920" spans="1:28">
      <c r="A920" s="225"/>
      <c r="B920" s="222"/>
      <c r="C920" s="222"/>
      <c r="D920" s="222"/>
      <c r="E920" s="222"/>
      <c r="F920" s="222"/>
      <c r="G920" s="222"/>
      <c r="H920" s="222"/>
      <c r="I920" s="221"/>
      <c r="J920" s="222"/>
      <c r="K920" s="221"/>
      <c r="L920" s="222"/>
      <c r="M920" s="222"/>
      <c r="N920" s="222"/>
      <c r="O920" s="222"/>
      <c r="P920" s="222"/>
      <c r="Q920" s="222"/>
      <c r="R920" s="222"/>
      <c r="S920" s="222"/>
      <c r="T920" s="222"/>
      <c r="U920" s="222"/>
      <c r="V920" s="222"/>
      <c r="W920" s="222"/>
      <c r="X920" s="222"/>
      <c r="Y920" s="222"/>
      <c r="Z920" s="222"/>
      <c r="AA920" s="222"/>
      <c r="AB920" s="222"/>
    </row>
    <row r="921" spans="1:28">
      <c r="A921" s="225"/>
      <c r="B921" s="222"/>
      <c r="C921" s="222"/>
      <c r="D921" s="222"/>
      <c r="E921" s="222"/>
      <c r="F921" s="222"/>
      <c r="G921" s="222"/>
      <c r="H921" s="222"/>
      <c r="I921" s="221"/>
      <c r="J921" s="222"/>
      <c r="K921" s="221"/>
      <c r="L921" s="222"/>
      <c r="M921" s="222"/>
      <c r="N921" s="222"/>
      <c r="O921" s="222"/>
      <c r="P921" s="222"/>
      <c r="Q921" s="222"/>
      <c r="R921" s="222"/>
      <c r="S921" s="222"/>
      <c r="T921" s="222"/>
      <c r="U921" s="222"/>
      <c r="V921" s="222"/>
      <c r="W921" s="222"/>
      <c r="X921" s="222"/>
      <c r="Y921" s="222"/>
      <c r="Z921" s="222"/>
      <c r="AA921" s="222"/>
      <c r="AB921" s="222"/>
    </row>
    <row r="922" spans="1:28">
      <c r="A922" s="225"/>
      <c r="B922" s="222"/>
      <c r="C922" s="222"/>
      <c r="D922" s="222"/>
      <c r="E922" s="222"/>
      <c r="F922" s="222"/>
      <c r="G922" s="222"/>
      <c r="H922" s="222"/>
      <c r="I922" s="221"/>
      <c r="J922" s="222"/>
      <c r="K922" s="221"/>
      <c r="L922" s="222"/>
      <c r="M922" s="222"/>
      <c r="N922" s="222"/>
      <c r="O922" s="222"/>
      <c r="P922" s="222"/>
      <c r="Q922" s="222"/>
      <c r="R922" s="222"/>
      <c r="S922" s="222"/>
      <c r="T922" s="222"/>
      <c r="U922" s="222"/>
      <c r="V922" s="222"/>
      <c r="W922" s="222"/>
      <c r="X922" s="222"/>
      <c r="Y922" s="222"/>
      <c r="Z922" s="222"/>
      <c r="AA922" s="222"/>
      <c r="AB922" s="222"/>
    </row>
    <row r="923" spans="1:28">
      <c r="A923" s="225"/>
      <c r="B923" s="222"/>
      <c r="C923" s="222"/>
      <c r="D923" s="222"/>
      <c r="E923" s="222"/>
      <c r="F923" s="222"/>
      <c r="G923" s="222"/>
      <c r="H923" s="222"/>
      <c r="I923" s="221"/>
      <c r="J923" s="222"/>
      <c r="K923" s="221"/>
      <c r="L923" s="222"/>
      <c r="M923" s="222"/>
      <c r="N923" s="222"/>
      <c r="O923" s="222"/>
      <c r="P923" s="222"/>
      <c r="Q923" s="222"/>
      <c r="R923" s="222"/>
      <c r="S923" s="222"/>
      <c r="T923" s="222"/>
      <c r="U923" s="222"/>
      <c r="V923" s="222"/>
      <c r="W923" s="222"/>
      <c r="X923" s="222"/>
      <c r="Y923" s="222"/>
      <c r="Z923" s="222"/>
      <c r="AA923" s="222"/>
      <c r="AB923" s="222"/>
    </row>
    <row r="924" spans="1:28">
      <c r="A924" s="225"/>
      <c r="B924" s="222"/>
      <c r="C924" s="222"/>
      <c r="D924" s="222"/>
      <c r="E924" s="222"/>
      <c r="F924" s="222"/>
      <c r="G924" s="222"/>
      <c r="H924" s="222"/>
      <c r="I924" s="221"/>
      <c r="J924" s="222"/>
      <c r="K924" s="221"/>
      <c r="L924" s="222"/>
      <c r="M924" s="222"/>
      <c r="N924" s="222"/>
      <c r="O924" s="222"/>
      <c r="P924" s="222"/>
      <c r="Q924" s="222"/>
      <c r="R924" s="222"/>
      <c r="S924" s="222"/>
      <c r="T924" s="222"/>
      <c r="U924" s="222"/>
      <c r="V924" s="222"/>
      <c r="W924" s="222"/>
      <c r="X924" s="222"/>
      <c r="Y924" s="222"/>
      <c r="Z924" s="222"/>
      <c r="AA924" s="222"/>
      <c r="AB924" s="222"/>
    </row>
    <row r="925" spans="1:28">
      <c r="A925" s="225"/>
      <c r="B925" s="222"/>
      <c r="C925" s="222"/>
      <c r="D925" s="222"/>
      <c r="E925" s="222"/>
      <c r="F925" s="222"/>
      <c r="G925" s="222"/>
      <c r="H925" s="222"/>
      <c r="I925" s="221"/>
      <c r="J925" s="222"/>
      <c r="K925" s="221"/>
      <c r="L925" s="222"/>
      <c r="M925" s="222"/>
      <c r="N925" s="222"/>
      <c r="O925" s="222"/>
      <c r="P925" s="222"/>
      <c r="Q925" s="222"/>
      <c r="R925" s="222"/>
      <c r="S925" s="222"/>
      <c r="T925" s="222"/>
      <c r="U925" s="222"/>
      <c r="V925" s="222"/>
      <c r="W925" s="222"/>
      <c r="X925" s="222"/>
      <c r="Y925" s="222"/>
      <c r="Z925" s="222"/>
      <c r="AA925" s="222"/>
      <c r="AB925" s="222"/>
    </row>
    <row r="926" spans="1:28">
      <c r="A926" s="225"/>
      <c r="B926" s="222"/>
      <c r="C926" s="222"/>
      <c r="D926" s="222"/>
      <c r="E926" s="222"/>
      <c r="F926" s="222"/>
      <c r="G926" s="222"/>
      <c r="H926" s="222"/>
      <c r="I926" s="221"/>
      <c r="J926" s="222"/>
      <c r="K926" s="221"/>
      <c r="L926" s="222"/>
      <c r="M926" s="222"/>
      <c r="N926" s="222"/>
      <c r="O926" s="222"/>
      <c r="P926" s="222"/>
      <c r="Q926" s="222"/>
      <c r="R926" s="222"/>
      <c r="S926" s="222"/>
      <c r="T926" s="222"/>
      <c r="U926" s="222"/>
      <c r="V926" s="222"/>
      <c r="W926" s="222"/>
      <c r="X926" s="222"/>
      <c r="Y926" s="222"/>
      <c r="Z926" s="222"/>
      <c r="AA926" s="222"/>
      <c r="AB926" s="222"/>
    </row>
    <row r="927" spans="1:28">
      <c r="A927" s="225"/>
      <c r="B927" s="222"/>
      <c r="C927" s="222"/>
      <c r="D927" s="222"/>
      <c r="E927" s="222"/>
      <c r="F927" s="222"/>
      <c r="G927" s="222"/>
      <c r="H927" s="222"/>
      <c r="I927" s="221"/>
      <c r="J927" s="222"/>
      <c r="K927" s="221"/>
      <c r="L927" s="222"/>
      <c r="M927" s="222"/>
      <c r="N927" s="222"/>
      <c r="O927" s="222"/>
      <c r="P927" s="222"/>
      <c r="Q927" s="222"/>
      <c r="R927" s="222"/>
      <c r="S927" s="222"/>
      <c r="T927" s="222"/>
      <c r="U927" s="222"/>
      <c r="V927" s="222"/>
      <c r="W927" s="222"/>
      <c r="X927" s="222"/>
      <c r="Y927" s="222"/>
      <c r="Z927" s="222"/>
      <c r="AA927" s="222"/>
      <c r="AB927" s="222"/>
    </row>
    <row r="928" spans="1:28">
      <c r="A928" s="225"/>
      <c r="B928" s="222"/>
      <c r="C928" s="222"/>
      <c r="D928" s="222"/>
      <c r="E928" s="222"/>
      <c r="F928" s="222"/>
      <c r="G928" s="222"/>
      <c r="H928" s="222"/>
      <c r="I928" s="221"/>
      <c r="J928" s="222"/>
      <c r="K928" s="221"/>
      <c r="L928" s="222"/>
      <c r="M928" s="222"/>
      <c r="N928" s="222"/>
      <c r="O928" s="222"/>
      <c r="P928" s="222"/>
      <c r="Q928" s="222"/>
      <c r="R928" s="222"/>
      <c r="S928" s="222"/>
      <c r="T928" s="222"/>
      <c r="U928" s="222"/>
      <c r="V928" s="222"/>
      <c r="W928" s="222"/>
      <c r="X928" s="222"/>
      <c r="Y928" s="222"/>
      <c r="Z928" s="222"/>
      <c r="AA928" s="222"/>
      <c r="AB928" s="222"/>
    </row>
    <row r="929" spans="1:28">
      <c r="A929" s="225"/>
      <c r="B929" s="222"/>
      <c r="C929" s="222"/>
      <c r="D929" s="222"/>
      <c r="E929" s="222"/>
      <c r="F929" s="222"/>
      <c r="G929" s="222"/>
      <c r="H929" s="222"/>
      <c r="I929" s="221"/>
      <c r="J929" s="222"/>
      <c r="K929" s="221"/>
      <c r="L929" s="222"/>
      <c r="M929" s="222"/>
      <c r="N929" s="222"/>
      <c r="O929" s="222"/>
      <c r="P929" s="222"/>
      <c r="Q929" s="222"/>
      <c r="R929" s="222"/>
      <c r="S929" s="222"/>
      <c r="T929" s="222"/>
      <c r="U929" s="222"/>
      <c r="V929" s="222"/>
      <c r="W929" s="222"/>
      <c r="X929" s="222"/>
      <c r="Y929" s="222"/>
      <c r="Z929" s="222"/>
      <c r="AA929" s="222"/>
      <c r="AB929" s="222"/>
    </row>
    <row r="930" spans="1:28">
      <c r="A930" s="225"/>
      <c r="B930" s="222"/>
      <c r="C930" s="222"/>
      <c r="D930" s="222"/>
      <c r="E930" s="222"/>
      <c r="F930" s="222"/>
      <c r="G930" s="222"/>
      <c r="H930" s="222"/>
      <c r="I930" s="221"/>
      <c r="J930" s="222"/>
      <c r="K930" s="221"/>
      <c r="L930" s="222"/>
      <c r="M930" s="222"/>
      <c r="N930" s="222"/>
      <c r="O930" s="222"/>
      <c r="P930" s="222"/>
      <c r="Q930" s="222"/>
      <c r="R930" s="222"/>
      <c r="S930" s="222"/>
      <c r="T930" s="222"/>
      <c r="U930" s="222"/>
      <c r="V930" s="222"/>
      <c r="W930" s="222"/>
      <c r="X930" s="222"/>
      <c r="Y930" s="222"/>
      <c r="Z930" s="222"/>
      <c r="AA930" s="222"/>
      <c r="AB930" s="222"/>
    </row>
    <row r="931" spans="1:28">
      <c r="A931" s="225"/>
      <c r="B931" s="222"/>
      <c r="C931" s="222"/>
      <c r="D931" s="222"/>
      <c r="E931" s="222"/>
      <c r="F931" s="222"/>
      <c r="G931" s="222"/>
      <c r="H931" s="222"/>
      <c r="I931" s="221"/>
      <c r="J931" s="222"/>
      <c r="K931" s="221"/>
      <c r="L931" s="222"/>
      <c r="M931" s="222"/>
      <c r="N931" s="222"/>
      <c r="O931" s="222"/>
      <c r="P931" s="222"/>
      <c r="Q931" s="222"/>
      <c r="R931" s="222"/>
      <c r="S931" s="222"/>
      <c r="T931" s="222"/>
      <c r="U931" s="222"/>
      <c r="V931" s="222"/>
      <c r="W931" s="222"/>
      <c r="X931" s="222"/>
      <c r="Y931" s="222"/>
      <c r="Z931" s="222"/>
      <c r="AA931" s="222"/>
      <c r="AB931" s="222"/>
    </row>
    <row r="932" spans="1:28">
      <c r="A932" s="225"/>
      <c r="B932" s="222"/>
      <c r="C932" s="222"/>
      <c r="D932" s="222"/>
      <c r="E932" s="222"/>
      <c r="F932" s="222"/>
      <c r="G932" s="222"/>
      <c r="H932" s="222"/>
      <c r="I932" s="221"/>
      <c r="J932" s="222"/>
      <c r="K932" s="221"/>
      <c r="L932" s="222"/>
      <c r="M932" s="222"/>
      <c r="N932" s="222"/>
      <c r="O932" s="222"/>
      <c r="P932" s="222"/>
      <c r="Q932" s="222"/>
      <c r="R932" s="222"/>
      <c r="S932" s="222"/>
      <c r="T932" s="222"/>
      <c r="U932" s="222"/>
      <c r="V932" s="222"/>
      <c r="W932" s="222"/>
      <c r="X932" s="222"/>
      <c r="Y932" s="222"/>
      <c r="Z932" s="222"/>
      <c r="AA932" s="222"/>
      <c r="AB932" s="222"/>
    </row>
    <row r="933" spans="1:28">
      <c r="A933" s="225"/>
      <c r="B933" s="222"/>
      <c r="C933" s="222"/>
      <c r="D933" s="222"/>
      <c r="E933" s="222"/>
      <c r="F933" s="222"/>
      <c r="G933" s="222"/>
      <c r="H933" s="222"/>
      <c r="I933" s="221"/>
      <c r="J933" s="222"/>
      <c r="K933" s="221"/>
      <c r="L933" s="222"/>
      <c r="M933" s="222"/>
      <c r="N933" s="222"/>
      <c r="O933" s="222"/>
      <c r="P933" s="222"/>
      <c r="Q933" s="222"/>
      <c r="R933" s="222"/>
      <c r="S933" s="222"/>
      <c r="T933" s="222"/>
      <c r="U933" s="222"/>
      <c r="V933" s="222"/>
      <c r="W933" s="222"/>
      <c r="X933" s="222"/>
      <c r="Y933" s="222"/>
      <c r="Z933" s="222"/>
      <c r="AA933" s="222"/>
      <c r="AB933" s="222"/>
    </row>
    <row r="934" spans="1:28">
      <c r="A934" s="225"/>
      <c r="B934" s="222"/>
      <c r="C934" s="222"/>
      <c r="D934" s="222"/>
      <c r="E934" s="222"/>
      <c r="F934" s="222"/>
      <c r="G934" s="222"/>
      <c r="H934" s="222"/>
      <c r="I934" s="221"/>
      <c r="J934" s="222"/>
      <c r="K934" s="221"/>
      <c r="L934" s="222"/>
      <c r="M934" s="222"/>
      <c r="N934" s="222"/>
      <c r="O934" s="222"/>
      <c r="P934" s="222"/>
      <c r="Q934" s="222"/>
      <c r="R934" s="222"/>
      <c r="S934" s="222"/>
      <c r="T934" s="222"/>
      <c r="U934" s="222"/>
      <c r="V934" s="222"/>
      <c r="W934" s="222"/>
      <c r="X934" s="222"/>
      <c r="Y934" s="222"/>
      <c r="Z934" s="222"/>
      <c r="AA934" s="222"/>
      <c r="AB934" s="222"/>
    </row>
    <row r="935" spans="1:28">
      <c r="A935" s="225"/>
      <c r="B935" s="222"/>
      <c r="C935" s="222"/>
      <c r="D935" s="222"/>
      <c r="E935" s="222"/>
      <c r="F935" s="222"/>
      <c r="G935" s="222"/>
      <c r="H935" s="222"/>
      <c r="I935" s="221"/>
      <c r="J935" s="222"/>
      <c r="K935" s="221"/>
      <c r="L935" s="222"/>
      <c r="M935" s="222"/>
      <c r="N935" s="222"/>
      <c r="O935" s="222"/>
      <c r="P935" s="222"/>
      <c r="Q935" s="222"/>
      <c r="R935" s="222"/>
      <c r="S935" s="222"/>
      <c r="T935" s="222"/>
      <c r="U935" s="222"/>
      <c r="V935" s="222"/>
      <c r="W935" s="222"/>
      <c r="X935" s="222"/>
      <c r="Y935" s="222"/>
      <c r="Z935" s="222"/>
      <c r="AA935" s="222"/>
      <c r="AB935" s="222"/>
    </row>
    <row r="936" spans="1:28">
      <c r="A936" s="225"/>
      <c r="B936" s="222"/>
      <c r="C936" s="222"/>
      <c r="D936" s="222"/>
      <c r="E936" s="222"/>
      <c r="F936" s="222"/>
      <c r="G936" s="222"/>
      <c r="H936" s="222"/>
      <c r="I936" s="221"/>
      <c r="J936" s="222"/>
      <c r="K936" s="221"/>
      <c r="L936" s="222"/>
      <c r="M936" s="222"/>
      <c r="N936" s="222"/>
      <c r="O936" s="222"/>
      <c r="P936" s="222"/>
      <c r="Q936" s="222"/>
      <c r="R936" s="222"/>
      <c r="S936" s="222"/>
      <c r="T936" s="222"/>
      <c r="U936" s="222"/>
      <c r="V936" s="222"/>
      <c r="W936" s="222"/>
      <c r="X936" s="222"/>
      <c r="Y936" s="222"/>
      <c r="Z936" s="222"/>
      <c r="AA936" s="222"/>
      <c r="AB936" s="222"/>
    </row>
    <row r="937" spans="1:28">
      <c r="A937" s="225"/>
      <c r="B937" s="222"/>
      <c r="C937" s="222"/>
      <c r="D937" s="222"/>
      <c r="E937" s="222"/>
      <c r="F937" s="222"/>
      <c r="G937" s="222"/>
      <c r="H937" s="222"/>
      <c r="I937" s="221"/>
      <c r="J937" s="222"/>
      <c r="K937" s="221"/>
      <c r="L937" s="222"/>
      <c r="M937" s="222"/>
      <c r="N937" s="222"/>
      <c r="O937" s="222"/>
      <c r="P937" s="222"/>
      <c r="Q937" s="222"/>
      <c r="R937" s="222"/>
      <c r="S937" s="222"/>
      <c r="T937" s="222"/>
      <c r="U937" s="222"/>
      <c r="V937" s="222"/>
      <c r="W937" s="222"/>
      <c r="X937" s="222"/>
      <c r="Y937" s="222"/>
      <c r="Z937" s="222"/>
      <c r="AA937" s="222"/>
      <c r="AB937" s="222"/>
    </row>
    <row r="938" spans="1:28">
      <c r="A938" s="225"/>
      <c r="B938" s="222"/>
      <c r="C938" s="222"/>
      <c r="D938" s="222"/>
      <c r="E938" s="222"/>
      <c r="F938" s="222"/>
      <c r="G938" s="222"/>
      <c r="H938" s="222"/>
      <c r="I938" s="221"/>
      <c r="J938" s="222"/>
      <c r="K938" s="221"/>
      <c r="L938" s="222"/>
      <c r="M938" s="222"/>
      <c r="N938" s="222"/>
      <c r="O938" s="222"/>
      <c r="P938" s="222"/>
      <c r="Q938" s="222"/>
      <c r="R938" s="222"/>
      <c r="S938" s="222"/>
      <c r="T938" s="222"/>
      <c r="U938" s="222"/>
      <c r="V938" s="222"/>
      <c r="W938" s="222"/>
      <c r="X938" s="222"/>
      <c r="Y938" s="222"/>
      <c r="Z938" s="222"/>
      <c r="AA938" s="222"/>
      <c r="AB938" s="222"/>
    </row>
    <row r="939" spans="1:28">
      <c r="A939" s="225"/>
      <c r="B939" s="222"/>
      <c r="C939" s="222"/>
      <c r="D939" s="222"/>
      <c r="E939" s="222"/>
      <c r="F939" s="222"/>
      <c r="G939" s="222"/>
      <c r="H939" s="222"/>
      <c r="I939" s="221"/>
      <c r="J939" s="222"/>
      <c r="K939" s="221"/>
      <c r="L939" s="222"/>
      <c r="M939" s="222"/>
      <c r="N939" s="222"/>
      <c r="O939" s="222"/>
      <c r="P939" s="222"/>
      <c r="Q939" s="222"/>
      <c r="R939" s="222"/>
      <c r="S939" s="222"/>
      <c r="T939" s="222"/>
      <c r="U939" s="222"/>
      <c r="V939" s="222"/>
      <c r="W939" s="222"/>
      <c r="X939" s="222"/>
      <c r="Y939" s="222"/>
      <c r="Z939" s="222"/>
      <c r="AA939" s="222"/>
      <c r="AB939" s="222"/>
    </row>
    <row r="940" spans="1:28">
      <c r="A940" s="225"/>
      <c r="B940" s="222"/>
      <c r="C940" s="222"/>
      <c r="D940" s="222"/>
      <c r="E940" s="222"/>
      <c r="F940" s="222"/>
      <c r="G940" s="222"/>
      <c r="H940" s="222"/>
      <c r="I940" s="221"/>
      <c r="J940" s="222"/>
      <c r="K940" s="221"/>
      <c r="L940" s="222"/>
      <c r="M940" s="222"/>
      <c r="N940" s="222"/>
      <c r="O940" s="222"/>
      <c r="P940" s="222"/>
      <c r="Q940" s="222"/>
      <c r="R940" s="222"/>
      <c r="S940" s="222"/>
      <c r="T940" s="222"/>
      <c r="U940" s="222"/>
      <c r="V940" s="222"/>
      <c r="W940" s="222"/>
      <c r="X940" s="222"/>
      <c r="Y940" s="222"/>
      <c r="Z940" s="222"/>
      <c r="AA940" s="222"/>
      <c r="AB940" s="222"/>
    </row>
    <row r="941" spans="1:28">
      <c r="A941" s="225"/>
      <c r="B941" s="222"/>
      <c r="C941" s="222"/>
      <c r="D941" s="222"/>
      <c r="E941" s="222"/>
      <c r="F941" s="222"/>
      <c r="G941" s="222"/>
      <c r="H941" s="222"/>
      <c r="I941" s="221"/>
      <c r="J941" s="222"/>
      <c r="K941" s="221"/>
      <c r="L941" s="222"/>
      <c r="M941" s="222"/>
      <c r="N941" s="222"/>
      <c r="O941" s="222"/>
      <c r="P941" s="222"/>
      <c r="Q941" s="222"/>
      <c r="R941" s="222"/>
      <c r="S941" s="222"/>
      <c r="T941" s="222"/>
      <c r="U941" s="222"/>
      <c r="V941" s="222"/>
      <c r="W941" s="222"/>
      <c r="X941" s="222"/>
      <c r="Y941" s="222"/>
      <c r="Z941" s="222"/>
      <c r="AA941" s="222"/>
      <c r="AB941" s="222"/>
    </row>
    <row r="942" spans="1:28">
      <c r="A942" s="225"/>
      <c r="B942" s="222"/>
      <c r="C942" s="222"/>
      <c r="D942" s="222"/>
      <c r="E942" s="222"/>
      <c r="F942" s="222"/>
      <c r="G942" s="222"/>
      <c r="H942" s="222"/>
      <c r="I942" s="221"/>
      <c r="J942" s="222"/>
      <c r="K942" s="221"/>
      <c r="L942" s="222"/>
      <c r="M942" s="222"/>
      <c r="N942" s="222"/>
      <c r="O942" s="222"/>
      <c r="P942" s="222"/>
      <c r="Q942" s="222"/>
      <c r="R942" s="222"/>
      <c r="S942" s="222"/>
      <c r="T942" s="222"/>
      <c r="U942" s="222"/>
      <c r="V942" s="222"/>
      <c r="W942" s="222"/>
      <c r="X942" s="222"/>
      <c r="Y942" s="222"/>
      <c r="Z942" s="222"/>
      <c r="AA942" s="222"/>
      <c r="AB942" s="222"/>
    </row>
    <row r="943" spans="1:28">
      <c r="A943" s="225"/>
      <c r="B943" s="222"/>
      <c r="C943" s="222"/>
      <c r="D943" s="222"/>
      <c r="E943" s="222"/>
      <c r="F943" s="222"/>
      <c r="G943" s="222"/>
      <c r="H943" s="222"/>
      <c r="I943" s="221"/>
      <c r="J943" s="222"/>
      <c r="K943" s="221"/>
      <c r="L943" s="222"/>
      <c r="M943" s="222"/>
      <c r="N943" s="222"/>
      <c r="O943" s="222"/>
      <c r="P943" s="222"/>
      <c r="Q943" s="222"/>
      <c r="R943" s="222"/>
      <c r="S943" s="222"/>
      <c r="T943" s="222"/>
      <c r="U943" s="222"/>
      <c r="V943" s="222"/>
      <c r="W943" s="222"/>
      <c r="X943" s="222"/>
      <c r="Y943" s="222"/>
      <c r="Z943" s="222"/>
      <c r="AA943" s="222"/>
      <c r="AB943" s="222"/>
    </row>
    <row r="944" spans="1:28">
      <c r="A944" s="225"/>
      <c r="B944" s="222"/>
      <c r="C944" s="222"/>
      <c r="D944" s="222"/>
      <c r="E944" s="222"/>
      <c r="F944" s="222"/>
      <c r="G944" s="222"/>
      <c r="H944" s="222"/>
      <c r="I944" s="221"/>
      <c r="J944" s="222"/>
      <c r="K944" s="221"/>
      <c r="L944" s="222"/>
      <c r="M944" s="222"/>
      <c r="N944" s="222"/>
      <c r="O944" s="222"/>
      <c r="P944" s="222"/>
      <c r="Q944" s="222"/>
      <c r="R944" s="222"/>
      <c r="S944" s="222"/>
      <c r="T944" s="222"/>
      <c r="U944" s="222"/>
      <c r="V944" s="222"/>
      <c r="W944" s="222"/>
      <c r="X944" s="222"/>
      <c r="Y944" s="222"/>
      <c r="Z944" s="222"/>
      <c r="AA944" s="222"/>
      <c r="AB944" s="222"/>
    </row>
    <row r="945" spans="1:28">
      <c r="A945" s="225"/>
      <c r="B945" s="222"/>
      <c r="C945" s="222"/>
      <c r="D945" s="222"/>
      <c r="E945" s="222"/>
      <c r="F945" s="222"/>
      <c r="G945" s="222"/>
      <c r="H945" s="222"/>
      <c r="I945" s="221"/>
      <c r="J945" s="222"/>
      <c r="K945" s="221"/>
      <c r="L945" s="222"/>
      <c r="M945" s="222"/>
      <c r="N945" s="222"/>
      <c r="O945" s="222"/>
      <c r="P945" s="222"/>
      <c r="Q945" s="222"/>
      <c r="R945" s="222"/>
      <c r="S945" s="222"/>
      <c r="T945" s="222"/>
      <c r="U945" s="222"/>
      <c r="V945" s="222"/>
      <c r="W945" s="222"/>
      <c r="X945" s="222"/>
      <c r="Y945" s="222"/>
      <c r="Z945" s="222"/>
      <c r="AA945" s="222"/>
      <c r="AB945" s="222"/>
    </row>
    <row r="946" spans="1:28">
      <c r="A946" s="225"/>
      <c r="B946" s="222"/>
      <c r="C946" s="222"/>
      <c r="D946" s="222"/>
      <c r="E946" s="222"/>
      <c r="F946" s="222"/>
      <c r="G946" s="222"/>
      <c r="H946" s="222"/>
      <c r="I946" s="221"/>
      <c r="J946" s="222"/>
      <c r="K946" s="221"/>
      <c r="L946" s="222"/>
      <c r="M946" s="222"/>
      <c r="N946" s="222"/>
      <c r="O946" s="222"/>
      <c r="P946" s="222"/>
      <c r="Q946" s="222"/>
      <c r="R946" s="222"/>
      <c r="S946" s="222"/>
      <c r="T946" s="222"/>
      <c r="U946" s="222"/>
      <c r="V946" s="222"/>
      <c r="W946" s="222"/>
      <c r="X946" s="222"/>
      <c r="Y946" s="222"/>
      <c r="Z946" s="222"/>
      <c r="AA946" s="222"/>
      <c r="AB946" s="222"/>
    </row>
    <row r="947" spans="1:28">
      <c r="A947" s="225"/>
      <c r="B947" s="222"/>
      <c r="C947" s="222"/>
      <c r="D947" s="222"/>
      <c r="E947" s="222"/>
      <c r="F947" s="222"/>
      <c r="G947" s="222"/>
      <c r="H947" s="222"/>
      <c r="I947" s="221"/>
      <c r="J947" s="222"/>
      <c r="K947" s="221"/>
      <c r="L947" s="222"/>
      <c r="M947" s="222"/>
      <c r="N947" s="222"/>
      <c r="O947" s="222"/>
      <c r="P947" s="222"/>
      <c r="Q947" s="222"/>
      <c r="R947" s="222"/>
      <c r="S947" s="222"/>
      <c r="T947" s="222"/>
      <c r="U947" s="222"/>
      <c r="V947" s="222"/>
      <c r="W947" s="222"/>
      <c r="X947" s="222"/>
      <c r="Y947" s="222"/>
      <c r="Z947" s="222"/>
      <c r="AA947" s="222"/>
      <c r="AB947" s="222"/>
    </row>
    <row r="948" spans="1:28">
      <c r="A948" s="225"/>
      <c r="B948" s="222"/>
      <c r="C948" s="222"/>
      <c r="D948" s="222"/>
      <c r="E948" s="222"/>
      <c r="F948" s="222"/>
      <c r="G948" s="222"/>
      <c r="H948" s="222"/>
      <c r="I948" s="221"/>
      <c r="J948" s="222"/>
      <c r="K948" s="221"/>
      <c r="L948" s="222"/>
      <c r="M948" s="222"/>
      <c r="N948" s="222"/>
      <c r="O948" s="222"/>
      <c r="P948" s="222"/>
      <c r="Q948" s="222"/>
      <c r="R948" s="222"/>
      <c r="S948" s="222"/>
      <c r="T948" s="222"/>
      <c r="U948" s="222"/>
      <c r="V948" s="222"/>
      <c r="W948" s="222"/>
      <c r="X948" s="222"/>
      <c r="Y948" s="222"/>
      <c r="Z948" s="222"/>
      <c r="AA948" s="222"/>
      <c r="AB948" s="222"/>
    </row>
    <row r="949" spans="1:28">
      <c r="A949" s="225"/>
      <c r="B949" s="222"/>
      <c r="C949" s="222"/>
      <c r="D949" s="222"/>
      <c r="E949" s="222"/>
      <c r="F949" s="222"/>
      <c r="G949" s="222"/>
      <c r="H949" s="222"/>
      <c r="I949" s="221"/>
      <c r="J949" s="222"/>
      <c r="K949" s="221"/>
      <c r="L949" s="222"/>
      <c r="M949" s="222"/>
      <c r="N949" s="222"/>
      <c r="O949" s="222"/>
      <c r="P949" s="222"/>
      <c r="Q949" s="222"/>
      <c r="R949" s="222"/>
      <c r="S949" s="222"/>
      <c r="T949" s="222"/>
      <c r="U949" s="222"/>
      <c r="V949" s="222"/>
      <c r="W949" s="222"/>
      <c r="X949" s="222"/>
      <c r="Y949" s="222"/>
      <c r="Z949" s="222"/>
      <c r="AA949" s="222"/>
      <c r="AB949" s="222"/>
    </row>
    <row r="950" spans="1:28">
      <c r="A950" s="225"/>
      <c r="B950" s="222"/>
      <c r="C950" s="222"/>
      <c r="D950" s="222"/>
      <c r="E950" s="222"/>
      <c r="F950" s="222"/>
      <c r="G950" s="222"/>
      <c r="H950" s="222"/>
      <c r="I950" s="221"/>
      <c r="J950" s="222"/>
      <c r="K950" s="221"/>
      <c r="L950" s="222"/>
      <c r="M950" s="222"/>
      <c r="N950" s="222"/>
      <c r="O950" s="222"/>
      <c r="P950" s="222"/>
      <c r="Q950" s="222"/>
      <c r="R950" s="222"/>
      <c r="S950" s="222"/>
      <c r="T950" s="222"/>
      <c r="U950" s="222"/>
      <c r="V950" s="222"/>
      <c r="W950" s="222"/>
      <c r="X950" s="222"/>
      <c r="Y950" s="222"/>
      <c r="Z950" s="222"/>
      <c r="AA950" s="222"/>
      <c r="AB950" s="222"/>
    </row>
    <row r="951" spans="1:28">
      <c r="A951" s="225"/>
      <c r="B951" s="222"/>
      <c r="C951" s="222"/>
      <c r="D951" s="222"/>
      <c r="E951" s="222"/>
      <c r="F951" s="222"/>
      <c r="G951" s="222"/>
      <c r="H951" s="222"/>
      <c r="I951" s="221"/>
      <c r="J951" s="222"/>
      <c r="K951" s="221"/>
      <c r="L951" s="222"/>
      <c r="M951" s="222"/>
      <c r="N951" s="222"/>
      <c r="O951" s="222"/>
      <c r="P951" s="222"/>
      <c r="Q951" s="222"/>
      <c r="R951" s="222"/>
      <c r="S951" s="222"/>
      <c r="T951" s="222"/>
      <c r="U951" s="222"/>
      <c r="V951" s="222"/>
      <c r="W951" s="222"/>
      <c r="X951" s="222"/>
      <c r="Y951" s="222"/>
      <c r="Z951" s="222"/>
      <c r="AA951" s="222"/>
      <c r="AB951" s="222"/>
    </row>
    <row r="952" spans="1:28">
      <c r="A952" s="225"/>
      <c r="B952" s="222"/>
      <c r="C952" s="222"/>
      <c r="D952" s="222"/>
      <c r="E952" s="222"/>
      <c r="F952" s="222"/>
      <c r="G952" s="222"/>
      <c r="H952" s="222"/>
      <c r="I952" s="221"/>
      <c r="J952" s="222"/>
      <c r="K952" s="221"/>
      <c r="L952" s="222"/>
      <c r="M952" s="222"/>
      <c r="N952" s="222"/>
      <c r="O952" s="222"/>
      <c r="P952" s="222"/>
      <c r="Q952" s="222"/>
      <c r="R952" s="222"/>
      <c r="S952" s="222"/>
      <c r="T952" s="222"/>
      <c r="U952" s="222"/>
      <c r="V952" s="222"/>
      <c r="W952" s="222"/>
      <c r="X952" s="222"/>
      <c r="Y952" s="222"/>
      <c r="Z952" s="222"/>
      <c r="AA952" s="222"/>
      <c r="AB952" s="222"/>
    </row>
    <row r="953" spans="1:28">
      <c r="A953" s="225"/>
      <c r="B953" s="222"/>
      <c r="C953" s="222"/>
      <c r="D953" s="222"/>
      <c r="E953" s="222"/>
      <c r="F953" s="222"/>
      <c r="G953" s="222"/>
      <c r="H953" s="222"/>
      <c r="I953" s="221"/>
      <c r="J953" s="222"/>
      <c r="K953" s="221"/>
      <c r="L953" s="222"/>
      <c r="M953" s="222"/>
      <c r="N953" s="222"/>
      <c r="O953" s="222"/>
      <c r="P953" s="222"/>
      <c r="Q953" s="222"/>
      <c r="R953" s="222"/>
      <c r="S953" s="222"/>
      <c r="T953" s="222"/>
      <c r="U953" s="222"/>
      <c r="V953" s="222"/>
      <c r="W953" s="222"/>
      <c r="X953" s="222"/>
      <c r="Y953" s="222"/>
      <c r="Z953" s="222"/>
      <c r="AA953" s="222"/>
      <c r="AB953" s="222"/>
    </row>
    <row r="954" spans="1:28">
      <c r="A954" s="225"/>
      <c r="B954" s="222"/>
      <c r="C954" s="222"/>
      <c r="D954" s="222"/>
      <c r="E954" s="222"/>
      <c r="F954" s="222"/>
      <c r="G954" s="222"/>
      <c r="H954" s="222"/>
      <c r="I954" s="221"/>
      <c r="J954" s="222"/>
      <c r="K954" s="221"/>
      <c r="L954" s="222"/>
      <c r="M954" s="222"/>
      <c r="N954" s="222"/>
      <c r="O954" s="222"/>
      <c r="P954" s="222"/>
      <c r="Q954" s="222"/>
      <c r="R954" s="222"/>
      <c r="S954" s="222"/>
      <c r="T954" s="222"/>
      <c r="U954" s="222"/>
      <c r="V954" s="222"/>
      <c r="W954" s="222"/>
      <c r="X954" s="222"/>
      <c r="Y954" s="222"/>
      <c r="Z954" s="222"/>
      <c r="AA954" s="222"/>
      <c r="AB954" s="222"/>
    </row>
    <row r="955" spans="1:28">
      <c r="A955" s="225"/>
      <c r="B955" s="222"/>
      <c r="C955" s="222"/>
      <c r="D955" s="222"/>
      <c r="E955" s="222"/>
      <c r="F955" s="222"/>
      <c r="G955" s="222"/>
      <c r="H955" s="222"/>
      <c r="I955" s="221"/>
      <c r="J955" s="222"/>
      <c r="K955" s="221"/>
      <c r="L955" s="222"/>
      <c r="M955" s="222"/>
      <c r="N955" s="222"/>
      <c r="O955" s="222"/>
      <c r="P955" s="222"/>
      <c r="Q955" s="222"/>
      <c r="R955" s="222"/>
      <c r="S955" s="222"/>
      <c r="T955" s="222"/>
      <c r="U955" s="222"/>
      <c r="V955" s="222"/>
      <c r="W955" s="222"/>
      <c r="X955" s="222"/>
      <c r="Y955" s="222"/>
      <c r="Z955" s="222"/>
      <c r="AA955" s="222"/>
      <c r="AB955" s="222"/>
    </row>
    <row r="956" spans="1:28">
      <c r="A956" s="225"/>
      <c r="B956" s="222"/>
      <c r="C956" s="222"/>
      <c r="D956" s="222"/>
      <c r="E956" s="222"/>
      <c r="F956" s="222"/>
      <c r="G956" s="222"/>
      <c r="H956" s="222"/>
      <c r="I956" s="221"/>
      <c r="J956" s="222"/>
      <c r="K956" s="221"/>
      <c r="L956" s="222"/>
      <c r="M956" s="222"/>
      <c r="N956" s="222"/>
      <c r="O956" s="222"/>
      <c r="P956" s="222"/>
      <c r="Q956" s="222"/>
      <c r="R956" s="222"/>
      <c r="S956" s="222"/>
      <c r="T956" s="222"/>
      <c r="U956" s="222"/>
      <c r="V956" s="222"/>
      <c r="W956" s="222"/>
      <c r="X956" s="222"/>
      <c r="Y956" s="222"/>
      <c r="Z956" s="222"/>
      <c r="AA956" s="222"/>
      <c r="AB956" s="222"/>
    </row>
    <row r="957" spans="1:28">
      <c r="A957" s="225"/>
      <c r="B957" s="222"/>
      <c r="C957" s="222"/>
      <c r="D957" s="222"/>
      <c r="E957" s="222"/>
      <c r="F957" s="222"/>
      <c r="G957" s="222"/>
      <c r="H957" s="222"/>
      <c r="I957" s="221"/>
      <c r="J957" s="222"/>
      <c r="K957" s="221"/>
      <c r="L957" s="222"/>
      <c r="M957" s="222"/>
      <c r="N957" s="222"/>
      <c r="O957" s="222"/>
      <c r="P957" s="222"/>
      <c r="Q957" s="222"/>
      <c r="R957" s="222"/>
      <c r="S957" s="222"/>
      <c r="T957" s="222"/>
      <c r="U957" s="222"/>
      <c r="V957" s="222"/>
      <c r="W957" s="222"/>
      <c r="X957" s="222"/>
      <c r="Y957" s="222"/>
      <c r="Z957" s="222"/>
      <c r="AA957" s="222"/>
      <c r="AB957" s="222"/>
    </row>
    <row r="958" spans="1:28">
      <c r="A958" s="225"/>
      <c r="B958" s="222"/>
      <c r="C958" s="222"/>
      <c r="D958" s="222"/>
      <c r="E958" s="222"/>
      <c r="F958" s="222"/>
      <c r="G958" s="222"/>
      <c r="H958" s="222"/>
      <c r="I958" s="221"/>
      <c r="J958" s="222"/>
      <c r="K958" s="221"/>
      <c r="L958" s="222"/>
      <c r="M958" s="222"/>
      <c r="N958" s="222"/>
      <c r="O958" s="222"/>
      <c r="P958" s="222"/>
      <c r="Q958" s="222"/>
      <c r="R958" s="222"/>
      <c r="S958" s="222"/>
      <c r="T958" s="222"/>
      <c r="U958" s="222"/>
      <c r="V958" s="222"/>
      <c r="W958" s="222"/>
      <c r="X958" s="222"/>
      <c r="Y958" s="222"/>
      <c r="Z958" s="222"/>
      <c r="AA958" s="222"/>
      <c r="AB958" s="222"/>
    </row>
    <row r="959" spans="1:28">
      <c r="A959" s="225"/>
      <c r="B959" s="222"/>
      <c r="C959" s="222"/>
      <c r="D959" s="222"/>
      <c r="E959" s="222"/>
      <c r="F959" s="222"/>
      <c r="G959" s="222"/>
      <c r="H959" s="222"/>
      <c r="I959" s="221"/>
      <c r="J959" s="222"/>
      <c r="K959" s="221"/>
      <c r="L959" s="222"/>
      <c r="M959" s="222"/>
      <c r="N959" s="222"/>
      <c r="O959" s="222"/>
      <c r="P959" s="222"/>
      <c r="Q959" s="222"/>
      <c r="R959" s="222"/>
      <c r="S959" s="222"/>
      <c r="T959" s="222"/>
      <c r="U959" s="222"/>
      <c r="V959" s="222"/>
      <c r="W959" s="222"/>
      <c r="X959" s="222"/>
      <c r="Y959" s="222"/>
      <c r="Z959" s="222"/>
      <c r="AA959" s="222"/>
      <c r="AB959" s="222"/>
    </row>
    <row r="960" spans="1:28">
      <c r="A960" s="225"/>
      <c r="B960" s="222"/>
      <c r="C960" s="222"/>
      <c r="D960" s="222"/>
      <c r="E960" s="222"/>
      <c r="F960" s="222"/>
      <c r="G960" s="222"/>
      <c r="H960" s="222"/>
      <c r="I960" s="221"/>
      <c r="J960" s="222"/>
      <c r="K960" s="221"/>
      <c r="L960" s="222"/>
      <c r="M960" s="222"/>
      <c r="N960" s="222"/>
      <c r="O960" s="222"/>
      <c r="P960" s="222"/>
      <c r="Q960" s="222"/>
      <c r="R960" s="222"/>
      <c r="S960" s="222"/>
      <c r="T960" s="222"/>
      <c r="U960" s="222"/>
      <c r="V960" s="222"/>
      <c r="W960" s="222"/>
      <c r="X960" s="222"/>
      <c r="Y960" s="222"/>
      <c r="Z960" s="222"/>
      <c r="AA960" s="222"/>
      <c r="AB960" s="222"/>
    </row>
    <row r="961" spans="1:28">
      <c r="A961" s="225"/>
      <c r="B961" s="222"/>
      <c r="C961" s="222"/>
      <c r="D961" s="222"/>
      <c r="E961" s="222"/>
      <c r="F961" s="222"/>
      <c r="G961" s="222"/>
      <c r="H961" s="222"/>
      <c r="I961" s="221"/>
      <c r="J961" s="222"/>
      <c r="K961" s="221"/>
      <c r="L961" s="222"/>
      <c r="M961" s="222"/>
      <c r="N961" s="222"/>
      <c r="O961" s="222"/>
      <c r="P961" s="222"/>
      <c r="Q961" s="222"/>
      <c r="R961" s="222"/>
      <c r="S961" s="222"/>
      <c r="T961" s="222"/>
      <c r="U961" s="222"/>
      <c r="V961" s="222"/>
      <c r="W961" s="222"/>
      <c r="X961" s="222"/>
      <c r="Y961" s="222"/>
      <c r="Z961" s="222"/>
      <c r="AA961" s="222"/>
      <c r="AB961" s="222"/>
    </row>
    <row r="962" spans="1:28">
      <c r="A962" s="225"/>
      <c r="B962" s="222"/>
      <c r="C962" s="222"/>
      <c r="D962" s="222"/>
      <c r="E962" s="222"/>
      <c r="F962" s="222"/>
      <c r="G962" s="222"/>
      <c r="H962" s="222"/>
      <c r="I962" s="221"/>
      <c r="J962" s="222"/>
      <c r="K962" s="221"/>
      <c r="L962" s="222"/>
      <c r="M962" s="222"/>
      <c r="N962" s="222"/>
      <c r="O962" s="222"/>
      <c r="P962" s="222"/>
      <c r="Q962" s="222"/>
      <c r="R962" s="222"/>
      <c r="S962" s="222"/>
      <c r="T962" s="222"/>
      <c r="U962" s="222"/>
      <c r="V962" s="222"/>
      <c r="W962" s="222"/>
      <c r="X962" s="222"/>
      <c r="Y962" s="222"/>
      <c r="Z962" s="222"/>
      <c r="AA962" s="222"/>
      <c r="AB962" s="222"/>
    </row>
    <row r="963" spans="1:28">
      <c r="A963" s="225"/>
      <c r="B963" s="222"/>
      <c r="C963" s="222"/>
      <c r="D963" s="222"/>
      <c r="E963" s="222"/>
      <c r="F963" s="222"/>
      <c r="G963" s="222"/>
      <c r="H963" s="222"/>
      <c r="I963" s="221"/>
      <c r="J963" s="222"/>
      <c r="K963" s="221"/>
      <c r="L963" s="222"/>
      <c r="M963" s="222"/>
      <c r="N963" s="222"/>
      <c r="O963" s="222"/>
      <c r="P963" s="222"/>
      <c r="Q963" s="222"/>
      <c r="R963" s="222"/>
      <c r="S963" s="222"/>
      <c r="T963" s="222"/>
      <c r="U963" s="222"/>
      <c r="V963" s="222"/>
      <c r="W963" s="222"/>
      <c r="X963" s="222"/>
      <c r="Y963" s="222"/>
      <c r="Z963" s="222"/>
      <c r="AA963" s="222"/>
      <c r="AB963" s="222"/>
    </row>
    <row r="964" spans="1:28">
      <c r="A964" s="225"/>
      <c r="B964" s="222"/>
      <c r="C964" s="222"/>
      <c r="D964" s="222"/>
      <c r="E964" s="222"/>
      <c r="F964" s="222"/>
      <c r="G964" s="222"/>
      <c r="H964" s="222"/>
      <c r="I964" s="221"/>
      <c r="J964" s="222"/>
      <c r="K964" s="221"/>
      <c r="L964" s="222"/>
      <c r="M964" s="222"/>
      <c r="N964" s="222"/>
      <c r="O964" s="222"/>
      <c r="P964" s="222"/>
      <c r="Q964" s="222"/>
      <c r="R964" s="222"/>
      <c r="S964" s="222"/>
      <c r="T964" s="222"/>
      <c r="U964" s="222"/>
      <c r="V964" s="222"/>
      <c r="W964" s="222"/>
      <c r="X964" s="222"/>
      <c r="Y964" s="222"/>
      <c r="Z964" s="222"/>
      <c r="AA964" s="222"/>
      <c r="AB964" s="222"/>
    </row>
    <row r="965" spans="1:28">
      <c r="A965" s="225"/>
      <c r="B965" s="222"/>
      <c r="C965" s="222"/>
      <c r="D965" s="222"/>
      <c r="E965" s="222"/>
      <c r="F965" s="222"/>
      <c r="G965" s="222"/>
      <c r="H965" s="222"/>
      <c r="I965" s="221"/>
      <c r="J965" s="222"/>
      <c r="K965" s="221"/>
      <c r="L965" s="222"/>
      <c r="M965" s="222"/>
      <c r="N965" s="222"/>
      <c r="O965" s="222"/>
      <c r="P965" s="222"/>
      <c r="Q965" s="222"/>
      <c r="R965" s="222"/>
      <c r="S965" s="222"/>
      <c r="T965" s="222"/>
      <c r="U965" s="222"/>
      <c r="V965" s="222"/>
      <c r="W965" s="222"/>
      <c r="X965" s="222"/>
      <c r="Y965" s="222"/>
      <c r="Z965" s="222"/>
      <c r="AA965" s="222"/>
      <c r="AB965" s="222"/>
    </row>
    <row r="966" spans="1:28">
      <c r="A966" s="225"/>
      <c r="B966" s="222"/>
      <c r="C966" s="222"/>
      <c r="D966" s="222"/>
      <c r="E966" s="222"/>
      <c r="F966" s="222"/>
      <c r="G966" s="222"/>
      <c r="H966" s="222"/>
      <c r="I966" s="221"/>
      <c r="J966" s="222"/>
      <c r="K966" s="221"/>
      <c r="L966" s="222"/>
      <c r="M966" s="222"/>
      <c r="N966" s="222"/>
      <c r="O966" s="222"/>
      <c r="P966" s="222"/>
      <c r="Q966" s="222"/>
      <c r="R966" s="222"/>
      <c r="S966" s="222"/>
      <c r="T966" s="222"/>
      <c r="U966" s="222"/>
      <c r="V966" s="222"/>
      <c r="W966" s="222"/>
      <c r="X966" s="222"/>
      <c r="Y966" s="222"/>
      <c r="Z966" s="222"/>
      <c r="AA966" s="222"/>
      <c r="AB966" s="222"/>
    </row>
    <row r="967" spans="1:28">
      <c r="A967" s="225"/>
      <c r="B967" s="222"/>
      <c r="C967" s="222"/>
      <c r="D967" s="222"/>
      <c r="E967" s="222"/>
      <c r="F967" s="222"/>
      <c r="G967" s="222"/>
      <c r="H967" s="222"/>
      <c r="I967" s="221"/>
      <c r="J967" s="222"/>
      <c r="K967" s="221"/>
      <c r="L967" s="222"/>
      <c r="M967" s="222"/>
      <c r="N967" s="222"/>
      <c r="O967" s="222"/>
      <c r="P967" s="222"/>
      <c r="Q967" s="222"/>
      <c r="R967" s="222"/>
      <c r="S967" s="222"/>
      <c r="T967" s="222"/>
      <c r="U967" s="222"/>
      <c r="V967" s="222"/>
      <c r="W967" s="222"/>
      <c r="X967" s="222"/>
      <c r="Y967" s="222"/>
      <c r="Z967" s="222"/>
      <c r="AA967" s="222"/>
      <c r="AB967" s="222"/>
    </row>
    <row r="968" spans="1:28">
      <c r="A968" s="225"/>
      <c r="B968" s="222"/>
      <c r="C968" s="222"/>
      <c r="D968" s="222"/>
      <c r="E968" s="222"/>
      <c r="F968" s="222"/>
      <c r="G968" s="222"/>
      <c r="H968" s="222"/>
      <c r="I968" s="221"/>
      <c r="J968" s="222"/>
      <c r="K968" s="221"/>
      <c r="L968" s="222"/>
      <c r="M968" s="222"/>
      <c r="N968" s="222"/>
      <c r="O968" s="222"/>
      <c r="P968" s="222"/>
      <c r="Q968" s="222"/>
      <c r="R968" s="222"/>
      <c r="S968" s="222"/>
      <c r="T968" s="222"/>
      <c r="U968" s="222"/>
      <c r="V968" s="222"/>
      <c r="W968" s="222"/>
      <c r="X968" s="222"/>
      <c r="Y968" s="222"/>
      <c r="Z968" s="222"/>
      <c r="AA968" s="222"/>
      <c r="AB968" s="222"/>
    </row>
    <row r="969" spans="1:28">
      <c r="A969" s="225"/>
      <c r="B969" s="222"/>
      <c r="C969" s="222"/>
      <c r="D969" s="222"/>
      <c r="E969" s="222"/>
      <c r="F969" s="222"/>
      <c r="G969" s="222"/>
      <c r="H969" s="222"/>
      <c r="I969" s="221"/>
      <c r="J969" s="222"/>
      <c r="K969" s="221"/>
      <c r="L969" s="222"/>
      <c r="M969" s="222"/>
      <c r="N969" s="222"/>
      <c r="O969" s="222"/>
      <c r="P969" s="222"/>
      <c r="Q969" s="222"/>
      <c r="R969" s="222"/>
      <c r="S969" s="222"/>
      <c r="T969" s="222"/>
      <c r="U969" s="222"/>
      <c r="V969" s="222"/>
      <c r="W969" s="222"/>
      <c r="X969" s="222"/>
      <c r="Y969" s="222"/>
      <c r="Z969" s="222"/>
      <c r="AA969" s="222"/>
      <c r="AB969" s="222"/>
    </row>
    <row r="970" spans="1:28">
      <c r="A970" s="225"/>
      <c r="B970" s="222"/>
      <c r="C970" s="222"/>
      <c r="D970" s="222"/>
      <c r="E970" s="222"/>
      <c r="F970" s="222"/>
      <c r="G970" s="222"/>
      <c r="H970" s="222"/>
      <c r="I970" s="221"/>
      <c r="J970" s="222"/>
      <c r="K970" s="221"/>
      <c r="L970" s="222"/>
      <c r="M970" s="222"/>
      <c r="N970" s="222"/>
      <c r="O970" s="222"/>
      <c r="P970" s="222"/>
      <c r="Q970" s="222"/>
      <c r="R970" s="222"/>
      <c r="S970" s="222"/>
      <c r="T970" s="222"/>
      <c r="U970" s="222"/>
      <c r="V970" s="222"/>
      <c r="W970" s="222"/>
      <c r="X970" s="222"/>
      <c r="Y970" s="222"/>
      <c r="Z970" s="222"/>
      <c r="AA970" s="222"/>
      <c r="AB970" s="222"/>
    </row>
    <row r="971" spans="1:28">
      <c r="A971" s="225"/>
      <c r="B971" s="222"/>
      <c r="C971" s="222"/>
      <c r="D971" s="222"/>
      <c r="E971" s="222"/>
      <c r="F971" s="222"/>
      <c r="G971" s="222"/>
      <c r="H971" s="222"/>
      <c r="I971" s="221"/>
      <c r="J971" s="222"/>
      <c r="K971" s="221"/>
      <c r="L971" s="222"/>
      <c r="M971" s="222"/>
      <c r="N971" s="222"/>
      <c r="O971" s="222"/>
      <c r="P971" s="222"/>
      <c r="Q971" s="222"/>
      <c r="R971" s="222"/>
      <c r="S971" s="222"/>
      <c r="T971" s="222"/>
      <c r="U971" s="222"/>
      <c r="V971" s="222"/>
      <c r="W971" s="222"/>
      <c r="X971" s="222"/>
      <c r="Y971" s="222"/>
      <c r="Z971" s="222"/>
      <c r="AA971" s="222"/>
      <c r="AB971" s="222"/>
    </row>
    <row r="972" spans="1:28">
      <c r="A972" s="225"/>
      <c r="B972" s="222"/>
      <c r="C972" s="222"/>
      <c r="D972" s="222"/>
      <c r="E972" s="222"/>
      <c r="F972" s="222"/>
      <c r="G972" s="222"/>
      <c r="H972" s="222"/>
      <c r="I972" s="221"/>
      <c r="J972" s="222"/>
      <c r="K972" s="221"/>
      <c r="L972" s="222"/>
      <c r="M972" s="222"/>
      <c r="N972" s="222"/>
      <c r="O972" s="222"/>
      <c r="P972" s="222"/>
      <c r="Q972" s="222"/>
      <c r="R972" s="222"/>
      <c r="S972" s="222"/>
      <c r="T972" s="222"/>
      <c r="U972" s="222"/>
      <c r="V972" s="222"/>
      <c r="W972" s="222"/>
      <c r="X972" s="222"/>
      <c r="Y972" s="222"/>
      <c r="Z972" s="222"/>
      <c r="AA972" s="222"/>
      <c r="AB972" s="222"/>
    </row>
    <row r="973" spans="1:28">
      <c r="A973" s="225"/>
      <c r="B973" s="222"/>
      <c r="C973" s="222"/>
      <c r="D973" s="222"/>
      <c r="E973" s="222"/>
      <c r="F973" s="222"/>
      <c r="G973" s="222"/>
      <c r="H973" s="222"/>
      <c r="I973" s="221"/>
      <c r="J973" s="222"/>
      <c r="K973" s="221"/>
      <c r="L973" s="222"/>
      <c r="M973" s="222"/>
      <c r="N973" s="222"/>
      <c r="O973" s="222"/>
      <c r="P973" s="222"/>
      <c r="Q973" s="222"/>
      <c r="R973" s="222"/>
      <c r="S973" s="222"/>
      <c r="T973" s="222"/>
      <c r="U973" s="222"/>
      <c r="V973" s="222"/>
      <c r="W973" s="222"/>
      <c r="X973" s="222"/>
      <c r="Y973" s="222"/>
      <c r="Z973" s="222"/>
      <c r="AA973" s="222"/>
      <c r="AB973" s="222"/>
    </row>
    <row r="974" spans="1:28">
      <c r="A974" s="225"/>
      <c r="B974" s="222"/>
      <c r="C974" s="222"/>
      <c r="D974" s="222"/>
      <c r="E974" s="222"/>
      <c r="F974" s="222"/>
      <c r="G974" s="222"/>
      <c r="H974" s="222"/>
      <c r="I974" s="221"/>
      <c r="J974" s="222"/>
      <c r="K974" s="221"/>
      <c r="L974" s="222"/>
      <c r="M974" s="222"/>
      <c r="N974" s="222"/>
      <c r="O974" s="222"/>
      <c r="P974" s="222"/>
      <c r="Q974" s="222"/>
      <c r="R974" s="222"/>
      <c r="S974" s="222"/>
      <c r="T974" s="222"/>
      <c r="U974" s="222"/>
      <c r="V974" s="222"/>
      <c r="W974" s="222"/>
      <c r="X974" s="222"/>
      <c r="Y974" s="222"/>
      <c r="Z974" s="222"/>
      <c r="AA974" s="222"/>
      <c r="AB974" s="222"/>
    </row>
    <row r="975" spans="1:28">
      <c r="A975" s="225"/>
      <c r="B975" s="222"/>
      <c r="C975" s="222"/>
      <c r="D975" s="222"/>
      <c r="E975" s="222"/>
      <c r="F975" s="222"/>
      <c r="G975" s="222"/>
      <c r="H975" s="222"/>
      <c r="I975" s="221"/>
      <c r="J975" s="222"/>
      <c r="K975" s="221"/>
      <c r="L975" s="222"/>
      <c r="M975" s="222"/>
      <c r="N975" s="222"/>
      <c r="O975" s="222"/>
      <c r="P975" s="222"/>
      <c r="Q975" s="222"/>
      <c r="R975" s="222"/>
      <c r="S975" s="222"/>
      <c r="T975" s="222"/>
      <c r="U975" s="222"/>
      <c r="V975" s="222"/>
      <c r="W975" s="222"/>
      <c r="X975" s="222"/>
      <c r="Y975" s="222"/>
      <c r="Z975" s="222"/>
      <c r="AA975" s="222"/>
      <c r="AB975" s="222"/>
    </row>
    <row r="976" spans="1:28">
      <c r="A976" s="225"/>
      <c r="B976" s="222"/>
      <c r="C976" s="222"/>
      <c r="D976" s="222"/>
      <c r="E976" s="222"/>
      <c r="F976" s="222"/>
      <c r="G976" s="222"/>
      <c r="H976" s="222"/>
      <c r="I976" s="221"/>
      <c r="J976" s="222"/>
      <c r="K976" s="221"/>
      <c r="L976" s="222"/>
      <c r="M976" s="222"/>
      <c r="N976" s="222"/>
      <c r="O976" s="222"/>
      <c r="P976" s="222"/>
      <c r="Q976" s="222"/>
      <c r="R976" s="222"/>
      <c r="S976" s="222"/>
      <c r="T976" s="222"/>
      <c r="U976" s="222"/>
      <c r="V976" s="222"/>
      <c r="W976" s="222"/>
      <c r="X976" s="222"/>
      <c r="Y976" s="222"/>
      <c r="Z976" s="222"/>
      <c r="AA976" s="222"/>
      <c r="AB976" s="222"/>
    </row>
    <row r="977" spans="1:28">
      <c r="A977" s="225"/>
      <c r="B977" s="222"/>
      <c r="C977" s="222"/>
      <c r="D977" s="222"/>
      <c r="E977" s="222"/>
      <c r="F977" s="222"/>
      <c r="G977" s="222"/>
      <c r="H977" s="222"/>
      <c r="I977" s="221"/>
      <c r="J977" s="222"/>
      <c r="K977" s="221"/>
      <c r="L977" s="222"/>
      <c r="M977" s="222"/>
      <c r="N977" s="222"/>
      <c r="O977" s="222"/>
      <c r="P977" s="222"/>
      <c r="Q977" s="222"/>
      <c r="R977" s="222"/>
      <c r="S977" s="222"/>
      <c r="T977" s="222"/>
      <c r="U977" s="222"/>
      <c r="V977" s="222"/>
      <c r="W977" s="222"/>
      <c r="X977" s="222"/>
      <c r="Y977" s="222"/>
      <c r="Z977" s="222"/>
      <c r="AA977" s="222"/>
      <c r="AB977" s="222"/>
    </row>
    <row r="978" spans="1:28">
      <c r="A978" s="225"/>
      <c r="B978" s="222"/>
      <c r="C978" s="222"/>
      <c r="D978" s="222"/>
      <c r="E978" s="222"/>
      <c r="F978" s="222"/>
      <c r="G978" s="222"/>
      <c r="H978" s="222"/>
      <c r="I978" s="221"/>
      <c r="J978" s="222"/>
      <c r="K978" s="221"/>
      <c r="L978" s="222"/>
      <c r="M978" s="222"/>
      <c r="N978" s="222"/>
      <c r="O978" s="222"/>
      <c r="P978" s="222"/>
      <c r="Q978" s="222"/>
      <c r="R978" s="222"/>
      <c r="S978" s="222"/>
      <c r="T978" s="222"/>
      <c r="U978" s="222"/>
      <c r="V978" s="222"/>
      <c r="W978" s="222"/>
      <c r="X978" s="222"/>
      <c r="Y978" s="222"/>
      <c r="Z978" s="222"/>
      <c r="AA978" s="222"/>
      <c r="AB978" s="222"/>
    </row>
    <row r="979" spans="1:28">
      <c r="A979" s="225"/>
      <c r="B979" s="222"/>
      <c r="C979" s="222"/>
      <c r="D979" s="222"/>
      <c r="E979" s="222"/>
      <c r="F979" s="222"/>
      <c r="G979" s="222"/>
      <c r="H979" s="222"/>
      <c r="I979" s="221"/>
      <c r="J979" s="222"/>
      <c r="K979" s="221"/>
      <c r="L979" s="222"/>
      <c r="M979" s="222"/>
      <c r="N979" s="222"/>
      <c r="O979" s="222"/>
      <c r="P979" s="222"/>
      <c r="Q979" s="222"/>
      <c r="R979" s="222"/>
      <c r="S979" s="222"/>
      <c r="T979" s="222"/>
      <c r="U979" s="222"/>
      <c r="V979" s="222"/>
      <c r="W979" s="222"/>
      <c r="X979" s="222"/>
      <c r="Y979" s="222"/>
      <c r="Z979" s="222"/>
      <c r="AA979" s="222"/>
      <c r="AB979" s="222"/>
    </row>
    <row r="980" spans="1:28">
      <c r="A980" s="225"/>
      <c r="B980" s="222"/>
      <c r="C980" s="222"/>
      <c r="D980" s="222"/>
      <c r="E980" s="222"/>
      <c r="F980" s="222"/>
      <c r="G980" s="222"/>
      <c r="H980" s="222"/>
      <c r="I980" s="221"/>
      <c r="J980" s="222"/>
      <c r="K980" s="221"/>
      <c r="L980" s="222"/>
      <c r="M980" s="222"/>
      <c r="N980" s="222"/>
      <c r="O980" s="222"/>
      <c r="P980" s="222"/>
      <c r="Q980" s="222"/>
      <c r="R980" s="222"/>
      <c r="S980" s="222"/>
      <c r="T980" s="222"/>
      <c r="U980" s="222"/>
      <c r="V980" s="222"/>
      <c r="W980" s="222"/>
      <c r="X980" s="222"/>
      <c r="Y980" s="222"/>
      <c r="Z980" s="222"/>
      <c r="AA980" s="222"/>
      <c r="AB980" s="222"/>
    </row>
    <row r="981" spans="1:28">
      <c r="A981" s="225"/>
      <c r="B981" s="222"/>
      <c r="C981" s="222"/>
      <c r="D981" s="222"/>
      <c r="E981" s="222"/>
      <c r="F981" s="222"/>
      <c r="G981" s="222"/>
      <c r="H981" s="222"/>
      <c r="I981" s="221"/>
      <c r="J981" s="222"/>
      <c r="K981" s="221"/>
      <c r="L981" s="222"/>
      <c r="M981" s="222"/>
      <c r="N981" s="222"/>
      <c r="O981" s="222"/>
      <c r="P981" s="222"/>
      <c r="Q981" s="222"/>
      <c r="R981" s="222"/>
      <c r="S981" s="222"/>
      <c r="T981" s="222"/>
      <c r="U981" s="222"/>
      <c r="V981" s="222"/>
      <c r="W981" s="222"/>
      <c r="X981" s="222"/>
      <c r="Y981" s="222"/>
      <c r="Z981" s="222"/>
      <c r="AA981" s="222"/>
      <c r="AB981" s="222"/>
    </row>
    <row r="982" spans="1:28">
      <c r="A982" s="225"/>
      <c r="B982" s="222"/>
      <c r="C982" s="222"/>
      <c r="D982" s="222"/>
      <c r="E982" s="222"/>
      <c r="F982" s="222"/>
      <c r="G982" s="222"/>
      <c r="H982" s="222"/>
      <c r="I982" s="221"/>
      <c r="J982" s="222"/>
      <c r="K982" s="221"/>
      <c r="L982" s="222"/>
      <c r="M982" s="222"/>
      <c r="N982" s="222"/>
      <c r="O982" s="222"/>
      <c r="P982" s="222"/>
      <c r="Q982" s="222"/>
      <c r="R982" s="222"/>
      <c r="S982" s="222"/>
      <c r="T982" s="222"/>
      <c r="U982" s="222"/>
      <c r="V982" s="222"/>
      <c r="W982" s="222"/>
      <c r="X982" s="222"/>
      <c r="Y982" s="222"/>
      <c r="Z982" s="222"/>
      <c r="AA982" s="222"/>
      <c r="AB982" s="222"/>
    </row>
    <row r="983" spans="1:28">
      <c r="A983" s="225"/>
      <c r="B983" s="222"/>
      <c r="C983" s="222"/>
      <c r="D983" s="222"/>
      <c r="E983" s="222"/>
      <c r="F983" s="222"/>
      <c r="G983" s="222"/>
      <c r="H983" s="222"/>
      <c r="I983" s="221"/>
      <c r="J983" s="222"/>
      <c r="K983" s="221"/>
      <c r="L983" s="222"/>
      <c r="M983" s="222"/>
      <c r="N983" s="222"/>
      <c r="O983" s="222"/>
      <c r="P983" s="222"/>
      <c r="Q983" s="222"/>
      <c r="R983" s="222"/>
      <c r="S983" s="222"/>
      <c r="T983" s="222"/>
      <c r="U983" s="222"/>
      <c r="V983" s="222"/>
      <c r="W983" s="222"/>
      <c r="X983" s="222"/>
      <c r="Y983" s="222"/>
      <c r="Z983" s="222"/>
      <c r="AA983" s="222"/>
      <c r="AB983" s="222"/>
    </row>
    <row r="984" spans="1:28">
      <c r="A984" s="225"/>
      <c r="B984" s="222"/>
      <c r="C984" s="222"/>
      <c r="D984" s="222"/>
      <c r="E984" s="222"/>
      <c r="F984" s="222"/>
      <c r="G984" s="222"/>
      <c r="H984" s="222"/>
      <c r="I984" s="221"/>
      <c r="J984" s="222"/>
      <c r="K984" s="221"/>
      <c r="L984" s="222"/>
      <c r="M984" s="222"/>
      <c r="N984" s="222"/>
      <c r="O984" s="222"/>
      <c r="P984" s="222"/>
      <c r="Q984" s="222"/>
      <c r="R984" s="222"/>
      <c r="S984" s="222"/>
      <c r="T984" s="222"/>
      <c r="U984" s="222"/>
      <c r="V984" s="222"/>
      <c r="W984" s="222"/>
      <c r="X984" s="222"/>
      <c r="Y984" s="222"/>
      <c r="Z984" s="222"/>
      <c r="AA984" s="222"/>
      <c r="AB984" s="222"/>
    </row>
    <row r="985" spans="1:28">
      <c r="A985" s="225"/>
      <c r="B985" s="222"/>
      <c r="C985" s="222"/>
      <c r="D985" s="222"/>
      <c r="E985" s="222"/>
      <c r="F985" s="222"/>
      <c r="G985" s="222"/>
      <c r="H985" s="222"/>
      <c r="I985" s="221"/>
      <c r="J985" s="222"/>
      <c r="K985" s="221"/>
      <c r="L985" s="222"/>
      <c r="M985" s="222"/>
      <c r="N985" s="222"/>
      <c r="O985" s="222"/>
      <c r="P985" s="222"/>
      <c r="Q985" s="222"/>
      <c r="R985" s="222"/>
      <c r="S985" s="222"/>
      <c r="T985" s="222"/>
      <c r="U985" s="222"/>
      <c r="V985" s="222"/>
      <c r="W985" s="222"/>
      <c r="X985" s="222"/>
      <c r="Y985" s="222"/>
      <c r="Z985" s="222"/>
      <c r="AA985" s="222"/>
      <c r="AB985" s="222"/>
    </row>
    <row r="986" spans="1:28">
      <c r="A986" s="225"/>
      <c r="B986" s="222"/>
      <c r="C986" s="222"/>
      <c r="D986" s="222"/>
      <c r="E986" s="222"/>
      <c r="F986" s="222"/>
      <c r="G986" s="222"/>
      <c r="H986" s="222"/>
      <c r="I986" s="221"/>
      <c r="J986" s="222"/>
      <c r="K986" s="221"/>
      <c r="L986" s="222"/>
      <c r="M986" s="222"/>
      <c r="N986" s="222"/>
      <c r="O986" s="222"/>
      <c r="P986" s="222"/>
      <c r="Q986" s="222"/>
      <c r="R986" s="222"/>
      <c r="S986" s="222"/>
      <c r="T986" s="222"/>
      <c r="U986" s="222"/>
      <c r="V986" s="222"/>
      <c r="W986" s="222"/>
      <c r="X986" s="222"/>
      <c r="Y986" s="222"/>
      <c r="Z986" s="222"/>
      <c r="AA986" s="222"/>
      <c r="AB986" s="222"/>
    </row>
    <row r="987" spans="1:28">
      <c r="A987" s="225"/>
      <c r="B987" s="222"/>
      <c r="C987" s="222"/>
      <c r="D987" s="222"/>
      <c r="E987" s="222"/>
      <c r="F987" s="222"/>
      <c r="G987" s="222"/>
      <c r="H987" s="222"/>
      <c r="I987" s="221"/>
      <c r="J987" s="222"/>
      <c r="K987" s="221"/>
      <c r="L987" s="222"/>
      <c r="M987" s="222"/>
      <c r="N987" s="222"/>
      <c r="O987" s="222"/>
      <c r="P987" s="222"/>
      <c r="Q987" s="222"/>
      <c r="R987" s="222"/>
      <c r="S987" s="222"/>
      <c r="T987" s="222"/>
      <c r="U987" s="222"/>
      <c r="V987" s="222"/>
      <c r="W987" s="222"/>
      <c r="X987" s="222"/>
      <c r="Y987" s="222"/>
      <c r="Z987" s="222"/>
      <c r="AA987" s="222"/>
      <c r="AB987" s="222"/>
    </row>
    <row r="988" spans="1:28">
      <c r="A988" s="225"/>
      <c r="B988" s="222"/>
      <c r="C988" s="222"/>
      <c r="D988" s="222"/>
      <c r="E988" s="222"/>
      <c r="F988" s="222"/>
      <c r="G988" s="222"/>
      <c r="H988" s="222"/>
      <c r="I988" s="221"/>
      <c r="J988" s="222"/>
      <c r="K988" s="221"/>
      <c r="L988" s="222"/>
      <c r="M988" s="222"/>
      <c r="N988" s="222"/>
      <c r="O988" s="222"/>
      <c r="P988" s="222"/>
      <c r="Q988" s="222"/>
      <c r="R988" s="222"/>
      <c r="S988" s="222"/>
      <c r="T988" s="222"/>
      <c r="U988" s="222"/>
      <c r="V988" s="222"/>
      <c r="W988" s="222"/>
      <c r="X988" s="222"/>
      <c r="Y988" s="222"/>
      <c r="Z988" s="222"/>
      <c r="AA988" s="222"/>
      <c r="AB988" s="222"/>
    </row>
    <row r="989" spans="1:28">
      <c r="A989" s="225"/>
      <c r="B989" s="222"/>
      <c r="C989" s="222"/>
      <c r="D989" s="222"/>
      <c r="E989" s="222"/>
      <c r="F989" s="222"/>
      <c r="G989" s="222"/>
      <c r="H989" s="222"/>
      <c r="I989" s="221"/>
      <c r="J989" s="222"/>
      <c r="K989" s="221"/>
      <c r="L989" s="222"/>
      <c r="M989" s="222"/>
      <c r="N989" s="222"/>
      <c r="O989" s="222"/>
      <c r="P989" s="222"/>
      <c r="Q989" s="222"/>
      <c r="R989" s="222"/>
      <c r="S989" s="222"/>
      <c r="T989" s="222"/>
      <c r="U989" s="222"/>
      <c r="V989" s="222"/>
      <c r="W989" s="222"/>
      <c r="X989" s="222"/>
      <c r="Y989" s="222"/>
      <c r="Z989" s="222"/>
      <c r="AA989" s="222"/>
      <c r="AB989" s="222"/>
    </row>
    <row r="990" spans="1:28">
      <c r="A990" s="225"/>
      <c r="B990" s="222"/>
      <c r="C990" s="222"/>
      <c r="D990" s="222"/>
      <c r="E990" s="222"/>
      <c r="F990" s="222"/>
      <c r="G990" s="222"/>
      <c r="H990" s="222"/>
      <c r="I990" s="221"/>
      <c r="J990" s="222"/>
      <c r="K990" s="221"/>
      <c r="L990" s="222"/>
      <c r="M990" s="222"/>
      <c r="N990" s="222"/>
      <c r="O990" s="222"/>
      <c r="P990" s="222"/>
      <c r="Q990" s="222"/>
      <c r="R990" s="222"/>
      <c r="S990" s="222"/>
      <c r="T990" s="222"/>
      <c r="U990" s="222"/>
      <c r="V990" s="222"/>
      <c r="W990" s="222"/>
      <c r="X990" s="222"/>
      <c r="Y990" s="222"/>
      <c r="Z990" s="222"/>
      <c r="AA990" s="222"/>
      <c r="AB990" s="222"/>
    </row>
    <row r="991" spans="1:28">
      <c r="A991" s="225"/>
      <c r="B991" s="222"/>
      <c r="C991" s="222"/>
      <c r="D991" s="222"/>
      <c r="E991" s="222"/>
      <c r="F991" s="222"/>
      <c r="G991" s="222"/>
      <c r="H991" s="222"/>
      <c r="I991" s="221"/>
      <c r="J991" s="222"/>
      <c r="K991" s="221"/>
      <c r="L991" s="222"/>
      <c r="M991" s="222"/>
      <c r="N991" s="222"/>
      <c r="O991" s="222"/>
      <c r="P991" s="222"/>
      <c r="Q991" s="222"/>
      <c r="R991" s="222"/>
      <c r="S991" s="222"/>
      <c r="T991" s="222"/>
      <c r="U991" s="222"/>
      <c r="V991" s="222"/>
      <c r="W991" s="222"/>
      <c r="X991" s="222"/>
      <c r="Y991" s="222"/>
      <c r="Z991" s="222"/>
      <c r="AA991" s="222"/>
      <c r="AB991" s="222"/>
    </row>
    <row r="992" spans="1:28">
      <c r="A992" s="225"/>
      <c r="B992" s="222"/>
      <c r="C992" s="222"/>
      <c r="D992" s="222"/>
      <c r="E992" s="222"/>
      <c r="F992" s="222"/>
      <c r="G992" s="222"/>
      <c r="H992" s="222"/>
      <c r="I992" s="221"/>
      <c r="J992" s="222"/>
      <c r="K992" s="221"/>
      <c r="L992" s="222"/>
      <c r="M992" s="222"/>
      <c r="N992" s="222"/>
      <c r="O992" s="222"/>
      <c r="P992" s="222"/>
      <c r="Q992" s="222"/>
      <c r="R992" s="222"/>
      <c r="S992" s="222"/>
      <c r="T992" s="222"/>
      <c r="U992" s="222"/>
      <c r="V992" s="222"/>
      <c r="W992" s="222"/>
      <c r="X992" s="222"/>
      <c r="Y992" s="222"/>
      <c r="Z992" s="222"/>
      <c r="AA992" s="222"/>
      <c r="AB992" s="222"/>
    </row>
    <row r="993" spans="1:28">
      <c r="A993" s="225"/>
      <c r="B993" s="222"/>
      <c r="C993" s="222"/>
      <c r="D993" s="222"/>
      <c r="E993" s="222"/>
      <c r="F993" s="222"/>
      <c r="G993" s="222"/>
      <c r="H993" s="222"/>
      <c r="I993" s="221"/>
      <c r="J993" s="222"/>
      <c r="K993" s="221"/>
      <c r="L993" s="222"/>
      <c r="M993" s="222"/>
      <c r="N993" s="222"/>
      <c r="O993" s="222"/>
      <c r="P993" s="222"/>
      <c r="Q993" s="222"/>
      <c r="R993" s="222"/>
      <c r="S993" s="222"/>
      <c r="T993" s="222"/>
      <c r="U993" s="222"/>
      <c r="V993" s="222"/>
      <c r="W993" s="222"/>
      <c r="X993" s="222"/>
      <c r="Y993" s="222"/>
      <c r="Z993" s="222"/>
      <c r="AA993" s="222"/>
      <c r="AB993" s="222"/>
    </row>
    <row r="994" spans="1:28">
      <c r="A994" s="225"/>
      <c r="B994" s="222"/>
      <c r="C994" s="222"/>
      <c r="D994" s="222"/>
      <c r="E994" s="222"/>
      <c r="F994" s="222"/>
      <c r="G994" s="222"/>
      <c r="H994" s="222"/>
      <c r="I994" s="221"/>
      <c r="J994" s="222"/>
      <c r="K994" s="221"/>
      <c r="L994" s="222"/>
      <c r="M994" s="222"/>
      <c r="N994" s="222"/>
      <c r="O994" s="222"/>
      <c r="P994" s="222"/>
      <c r="Q994" s="222"/>
      <c r="R994" s="222"/>
      <c r="S994" s="222"/>
      <c r="T994" s="222"/>
      <c r="U994" s="222"/>
      <c r="V994" s="222"/>
      <c r="W994" s="222"/>
      <c r="X994" s="222"/>
      <c r="Y994" s="222"/>
      <c r="Z994" s="222"/>
      <c r="AA994" s="222"/>
      <c r="AB994" s="222"/>
    </row>
    <row r="995" spans="1:28">
      <c r="A995" s="225"/>
      <c r="B995" s="222"/>
      <c r="C995" s="222"/>
      <c r="D995" s="222"/>
      <c r="E995" s="222"/>
      <c r="F995" s="222"/>
      <c r="G995" s="222"/>
      <c r="H995" s="222"/>
      <c r="I995" s="221"/>
      <c r="J995" s="222"/>
      <c r="K995" s="221"/>
      <c r="L995" s="222"/>
      <c r="M995" s="222"/>
      <c r="N995" s="222"/>
      <c r="O995" s="222"/>
      <c r="P995" s="222"/>
      <c r="Q995" s="222"/>
      <c r="R995" s="222"/>
      <c r="S995" s="222"/>
      <c r="T995" s="222"/>
      <c r="U995" s="222"/>
      <c r="V995" s="222"/>
      <c r="W995" s="222"/>
      <c r="X995" s="222"/>
      <c r="Y995" s="222"/>
      <c r="Z995" s="222"/>
      <c r="AA995" s="222"/>
      <c r="AB995" s="222"/>
    </row>
    <row r="996" spans="1:28">
      <c r="A996" s="225"/>
      <c r="B996" s="222"/>
      <c r="C996" s="222"/>
      <c r="D996" s="222"/>
      <c r="E996" s="222"/>
      <c r="F996" s="222"/>
      <c r="G996" s="222"/>
      <c r="H996" s="222"/>
      <c r="I996" s="221"/>
      <c r="J996" s="222"/>
      <c r="K996" s="221"/>
      <c r="L996" s="222"/>
      <c r="M996" s="222"/>
      <c r="N996" s="222"/>
      <c r="O996" s="222"/>
      <c r="P996" s="222"/>
      <c r="Q996" s="222"/>
      <c r="R996" s="222"/>
      <c r="S996" s="222"/>
      <c r="T996" s="222"/>
      <c r="U996" s="222"/>
      <c r="V996" s="222"/>
      <c r="W996" s="222"/>
      <c r="X996" s="222"/>
      <c r="Y996" s="222"/>
      <c r="Z996" s="222"/>
      <c r="AA996" s="222"/>
      <c r="AB996" s="222"/>
    </row>
    <row r="997" spans="1:28">
      <c r="A997" s="225"/>
      <c r="B997" s="222"/>
      <c r="C997" s="222"/>
      <c r="D997" s="222"/>
      <c r="E997" s="222"/>
      <c r="F997" s="222"/>
      <c r="G997" s="222"/>
      <c r="H997" s="222"/>
      <c r="I997" s="221"/>
      <c r="J997" s="222"/>
      <c r="K997" s="221"/>
      <c r="L997" s="222"/>
      <c r="M997" s="222"/>
      <c r="N997" s="222"/>
      <c r="O997" s="222"/>
      <c r="P997" s="222"/>
      <c r="Q997" s="222"/>
      <c r="R997" s="222"/>
      <c r="S997" s="222"/>
      <c r="T997" s="222"/>
      <c r="U997" s="222"/>
      <c r="V997" s="222"/>
      <c r="W997" s="222"/>
      <c r="X997" s="222"/>
      <c r="Y997" s="222"/>
      <c r="Z997" s="222"/>
      <c r="AA997" s="222"/>
      <c r="AB997" s="222"/>
    </row>
    <row r="998" spans="1:28">
      <c r="A998" s="225"/>
      <c r="B998" s="222"/>
      <c r="C998" s="222"/>
      <c r="D998" s="222"/>
      <c r="E998" s="222"/>
      <c r="F998" s="222"/>
      <c r="G998" s="222"/>
      <c r="H998" s="222"/>
      <c r="I998" s="221"/>
      <c r="J998" s="222"/>
      <c r="K998" s="221"/>
      <c r="L998" s="222"/>
      <c r="M998" s="222"/>
      <c r="N998" s="222"/>
      <c r="O998" s="222"/>
      <c r="P998" s="222"/>
      <c r="Q998" s="222"/>
      <c r="R998" s="222"/>
      <c r="S998" s="222"/>
      <c r="T998" s="222"/>
      <c r="U998" s="222"/>
      <c r="V998" s="222"/>
      <c r="W998" s="222"/>
      <c r="X998" s="222"/>
      <c r="Y998" s="222"/>
      <c r="Z998" s="222"/>
      <c r="AA998" s="222"/>
      <c r="AB998" s="222"/>
    </row>
    <row r="999" spans="1:28">
      <c r="A999" s="225"/>
      <c r="B999" s="222"/>
      <c r="C999" s="222"/>
      <c r="D999" s="222"/>
      <c r="E999" s="222"/>
      <c r="F999" s="222"/>
      <c r="G999" s="222"/>
      <c r="H999" s="222"/>
      <c r="I999" s="221"/>
      <c r="J999" s="222"/>
      <c r="K999" s="221"/>
      <c r="L999" s="222"/>
      <c r="M999" s="222"/>
      <c r="N999" s="222"/>
      <c r="O999" s="222"/>
      <c r="P999" s="222"/>
      <c r="Q999" s="222"/>
      <c r="R999" s="222"/>
      <c r="S999" s="222"/>
      <c r="T999" s="222"/>
      <c r="U999" s="222"/>
      <c r="V999" s="222"/>
      <c r="W999" s="222"/>
      <c r="X999" s="222"/>
      <c r="Y999" s="222"/>
      <c r="Z999" s="222"/>
      <c r="AA999" s="222"/>
      <c r="AB999" s="222"/>
    </row>
    <row r="1000" spans="1:28">
      <c r="A1000" s="225"/>
      <c r="B1000" s="222"/>
      <c r="C1000" s="222"/>
      <c r="D1000" s="222"/>
      <c r="E1000" s="222"/>
      <c r="F1000" s="222"/>
      <c r="G1000" s="222"/>
      <c r="H1000" s="222"/>
      <c r="I1000" s="221"/>
      <c r="J1000" s="222"/>
      <c r="K1000" s="221"/>
      <c r="L1000" s="222"/>
      <c r="M1000" s="222"/>
      <c r="N1000" s="222"/>
      <c r="O1000" s="222"/>
      <c r="P1000" s="222"/>
      <c r="Q1000" s="222"/>
      <c r="R1000" s="222"/>
      <c r="S1000" s="222"/>
      <c r="T1000" s="222"/>
      <c r="U1000" s="222"/>
      <c r="V1000" s="222"/>
      <c r="W1000" s="222"/>
      <c r="X1000" s="222"/>
      <c r="Y1000" s="222"/>
      <c r="Z1000" s="222"/>
      <c r="AA1000" s="222"/>
      <c r="AB1000" s="222"/>
    </row>
    <row r="1001" spans="1:28">
      <c r="A1001" s="225"/>
      <c r="B1001" s="222"/>
      <c r="C1001" s="222"/>
      <c r="D1001" s="222"/>
      <c r="E1001" s="222"/>
      <c r="F1001" s="222"/>
      <c r="G1001" s="222"/>
      <c r="H1001" s="222"/>
      <c r="I1001" s="221"/>
      <c r="J1001" s="222"/>
      <c r="K1001" s="221"/>
      <c r="L1001" s="222"/>
      <c r="M1001" s="222"/>
      <c r="N1001" s="222"/>
      <c r="O1001" s="222"/>
      <c r="P1001" s="222"/>
      <c r="Q1001" s="222"/>
      <c r="R1001" s="222"/>
      <c r="S1001" s="222"/>
      <c r="T1001" s="222"/>
      <c r="U1001" s="222"/>
      <c r="V1001" s="222"/>
      <c r="W1001" s="222"/>
      <c r="X1001" s="222"/>
      <c r="Y1001" s="222"/>
      <c r="Z1001" s="222"/>
      <c r="AA1001" s="222"/>
      <c r="AB1001" s="222"/>
    </row>
    <row r="1002" spans="1:28">
      <c r="A1002" s="225"/>
      <c r="B1002" s="222"/>
      <c r="C1002" s="222"/>
      <c r="D1002" s="222"/>
      <c r="E1002" s="222"/>
      <c r="F1002" s="222"/>
      <c r="G1002" s="222"/>
      <c r="H1002" s="222"/>
      <c r="I1002" s="221"/>
      <c r="J1002" s="222"/>
      <c r="K1002" s="221"/>
      <c r="L1002" s="222"/>
      <c r="M1002" s="222"/>
      <c r="N1002" s="222"/>
      <c r="O1002" s="222"/>
      <c r="P1002" s="222"/>
      <c r="Q1002" s="222"/>
      <c r="R1002" s="222"/>
      <c r="S1002" s="222"/>
      <c r="T1002" s="222"/>
      <c r="U1002" s="222"/>
      <c r="V1002" s="222"/>
      <c r="W1002" s="222"/>
      <c r="X1002" s="222"/>
      <c r="Y1002" s="222"/>
      <c r="Z1002" s="222"/>
      <c r="AA1002" s="222"/>
      <c r="AB1002" s="222"/>
    </row>
    <row r="1003" spans="1:28">
      <c r="A1003" s="225"/>
      <c r="B1003" s="222"/>
      <c r="C1003" s="222"/>
      <c r="D1003" s="222"/>
      <c r="E1003" s="222"/>
      <c r="F1003" s="222"/>
      <c r="G1003" s="222"/>
      <c r="H1003" s="222"/>
      <c r="I1003" s="221"/>
      <c r="J1003" s="222"/>
      <c r="K1003" s="221"/>
      <c r="L1003" s="222"/>
      <c r="M1003" s="222"/>
      <c r="N1003" s="222"/>
      <c r="O1003" s="222"/>
      <c r="P1003" s="222"/>
      <c r="Q1003" s="222"/>
      <c r="R1003" s="222"/>
      <c r="S1003" s="222"/>
      <c r="T1003" s="222"/>
      <c r="U1003" s="222"/>
      <c r="V1003" s="222"/>
      <c r="W1003" s="222"/>
      <c r="X1003" s="222"/>
      <c r="Y1003" s="222"/>
      <c r="Z1003" s="222"/>
      <c r="AA1003" s="222"/>
      <c r="AB1003" s="222"/>
    </row>
    <row r="1004" spans="1:28">
      <c r="A1004" s="225"/>
      <c r="B1004" s="222"/>
      <c r="C1004" s="222"/>
      <c r="D1004" s="222"/>
      <c r="E1004" s="222"/>
      <c r="F1004" s="222"/>
      <c r="G1004" s="222"/>
      <c r="H1004" s="222"/>
      <c r="I1004" s="221"/>
      <c r="J1004" s="222"/>
      <c r="K1004" s="221"/>
      <c r="L1004" s="222"/>
      <c r="M1004" s="222"/>
      <c r="N1004" s="222"/>
      <c r="O1004" s="222"/>
      <c r="P1004" s="222"/>
      <c r="Q1004" s="222"/>
      <c r="R1004" s="222"/>
      <c r="S1004" s="222"/>
      <c r="T1004" s="222"/>
      <c r="U1004" s="222"/>
      <c r="V1004" s="222"/>
      <c r="W1004" s="222"/>
      <c r="X1004" s="222"/>
      <c r="Y1004" s="222"/>
      <c r="Z1004" s="222"/>
      <c r="AA1004" s="222"/>
      <c r="AB1004" s="222"/>
    </row>
    <row r="1005" spans="1:28">
      <c r="A1005" s="225"/>
      <c r="B1005" s="222"/>
      <c r="C1005" s="222"/>
      <c r="D1005" s="222"/>
      <c r="E1005" s="222"/>
      <c r="F1005" s="222"/>
      <c r="G1005" s="222"/>
      <c r="H1005" s="222"/>
      <c r="I1005" s="221"/>
      <c r="J1005" s="222"/>
      <c r="K1005" s="221"/>
      <c r="L1005" s="222"/>
      <c r="M1005" s="222"/>
      <c r="N1005" s="222"/>
      <c r="O1005" s="222"/>
      <c r="P1005" s="222"/>
      <c r="Q1005" s="222"/>
      <c r="R1005" s="222"/>
      <c r="S1005" s="222"/>
      <c r="T1005" s="222"/>
      <c r="U1005" s="222"/>
      <c r="V1005" s="222"/>
      <c r="W1005" s="222"/>
      <c r="X1005" s="222"/>
      <c r="Y1005" s="222"/>
      <c r="Z1005" s="222"/>
      <c r="AA1005" s="222"/>
      <c r="AB1005" s="222"/>
    </row>
    <row r="1006" spans="1:28">
      <c r="A1006" s="225"/>
      <c r="B1006" s="222"/>
      <c r="C1006" s="222"/>
      <c r="D1006" s="222"/>
      <c r="E1006" s="222"/>
      <c r="F1006" s="222"/>
      <c r="G1006" s="222"/>
      <c r="H1006" s="222"/>
      <c r="I1006" s="221"/>
      <c r="J1006" s="222"/>
      <c r="K1006" s="221"/>
      <c r="L1006" s="222"/>
      <c r="M1006" s="222"/>
      <c r="N1006" s="222"/>
      <c r="O1006" s="222"/>
      <c r="P1006" s="222"/>
      <c r="Q1006" s="222"/>
      <c r="R1006" s="222"/>
      <c r="S1006" s="222"/>
      <c r="T1006" s="222"/>
      <c r="U1006" s="222"/>
      <c r="V1006" s="222"/>
      <c r="W1006" s="222"/>
      <c r="X1006" s="222"/>
      <c r="Y1006" s="222"/>
      <c r="Z1006" s="222"/>
      <c r="AA1006" s="222"/>
      <c r="AB1006" s="222"/>
    </row>
    <row r="1007" spans="1:28">
      <c r="A1007" s="225"/>
      <c r="B1007" s="222"/>
      <c r="C1007" s="222"/>
      <c r="D1007" s="222"/>
      <c r="E1007" s="222"/>
      <c r="F1007" s="222"/>
      <c r="G1007" s="222"/>
      <c r="H1007" s="222"/>
      <c r="I1007" s="221"/>
      <c r="J1007" s="222"/>
      <c r="K1007" s="221"/>
      <c r="L1007" s="222"/>
      <c r="M1007" s="222"/>
      <c r="N1007" s="222"/>
      <c r="O1007" s="222"/>
      <c r="P1007" s="222"/>
      <c r="Q1007" s="222"/>
      <c r="R1007" s="222"/>
      <c r="S1007" s="222"/>
      <c r="T1007" s="222"/>
      <c r="U1007" s="222"/>
      <c r="V1007" s="222"/>
      <c r="W1007" s="222"/>
      <c r="X1007" s="222"/>
      <c r="Y1007" s="222"/>
      <c r="Z1007" s="222"/>
      <c r="AA1007" s="222"/>
      <c r="AB1007" s="222"/>
    </row>
    <row r="1008" spans="1:28">
      <c r="A1008" s="225"/>
      <c r="B1008" s="222"/>
      <c r="C1008" s="222"/>
      <c r="D1008" s="222"/>
      <c r="E1008" s="222"/>
      <c r="F1008" s="222"/>
      <c r="G1008" s="222"/>
      <c r="H1008" s="222"/>
      <c r="I1008" s="221"/>
      <c r="J1008" s="222"/>
      <c r="K1008" s="221"/>
      <c r="L1008" s="222"/>
      <c r="M1008" s="222"/>
      <c r="N1008" s="222"/>
      <c r="O1008" s="222"/>
      <c r="P1008" s="222"/>
      <c r="Q1008" s="222"/>
      <c r="R1008" s="222"/>
      <c r="S1008" s="222"/>
      <c r="T1008" s="222"/>
      <c r="U1008" s="222"/>
      <c r="V1008" s="222"/>
      <c r="W1008" s="222"/>
      <c r="X1008" s="222"/>
      <c r="Y1008" s="222"/>
      <c r="Z1008" s="222"/>
      <c r="AA1008" s="222"/>
      <c r="AB1008" s="222"/>
    </row>
    <row r="1009" spans="1:28">
      <c r="A1009" s="225"/>
      <c r="B1009" s="222"/>
      <c r="C1009" s="222"/>
      <c r="D1009" s="222"/>
      <c r="E1009" s="222"/>
      <c r="F1009" s="222"/>
      <c r="G1009" s="222"/>
      <c r="H1009" s="222"/>
      <c r="I1009" s="221"/>
      <c r="J1009" s="222"/>
      <c r="K1009" s="221"/>
      <c r="L1009" s="222"/>
      <c r="M1009" s="222"/>
      <c r="N1009" s="222"/>
      <c r="O1009" s="222"/>
      <c r="P1009" s="222"/>
      <c r="Q1009" s="222"/>
      <c r="R1009" s="222"/>
      <c r="S1009" s="222"/>
      <c r="T1009" s="222"/>
      <c r="U1009" s="222"/>
      <c r="V1009" s="222"/>
      <c r="W1009" s="222"/>
      <c r="X1009" s="222"/>
      <c r="Y1009" s="222"/>
      <c r="Z1009" s="222"/>
      <c r="AA1009" s="222"/>
      <c r="AB1009" s="222"/>
    </row>
  </sheetData>
  <autoFilter ref="A9:AC216" xr:uid="{00000000-0001-0000-0100-000000000000}">
    <filterColumn colId="7">
      <filters>
        <filter val="Bremen-Burg"/>
      </filters>
    </filterColumn>
  </autoFilter>
  <mergeCells count="19">
    <mergeCell ref="AA7:AA8"/>
    <mergeCell ref="AB7:AB8"/>
    <mergeCell ref="N8:O8"/>
    <mergeCell ref="A3:H3"/>
    <mergeCell ref="A4:X4"/>
    <mergeCell ref="A5:AB6"/>
    <mergeCell ref="F7:U7"/>
    <mergeCell ref="V7:V8"/>
    <mergeCell ref="X7:Y8"/>
    <mergeCell ref="D7:E8"/>
    <mergeCell ref="Z7:Z8"/>
    <mergeCell ref="F8:K8"/>
    <mergeCell ref="A1:K1"/>
    <mergeCell ref="W7:W8"/>
    <mergeCell ref="R8:U8"/>
    <mergeCell ref="A2:X2"/>
    <mergeCell ref="P8:Q8"/>
    <mergeCell ref="L1:M1"/>
    <mergeCell ref="Y2:AB2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Footer>&amp;CAuszug BBPneo 14.11.2025/Michael Mi Backhaus</oddFooter>
    <evenFooter>&amp;CAuszug BBPneo 14.11.2025/Michael Mi Backhaus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BBB59"/>
    <pageSetUpPr fitToPage="1"/>
  </sheetPr>
  <dimension ref="A1:CE59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min="15" max="15" width="21.28515625" customWidth="1"/>
    <col min="17" max="17" width="14.42578125" customWidth="1"/>
    <col min="18" max="19" width="32" customWidth="1"/>
  </cols>
  <sheetData>
    <row r="1" spans="1:83" ht="15" customHeight="1">
      <c r="A1" s="467" t="s">
        <v>0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113"/>
    </row>
    <row r="2" spans="1:83" ht="15" customHeight="1">
      <c r="A2" s="458" t="s">
        <v>10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466" t="s">
        <v>11</v>
      </c>
      <c r="S2" s="302"/>
    </row>
    <row r="3" spans="1:83" ht="93.75" customHeight="1">
      <c r="A3" s="456" t="s">
        <v>109</v>
      </c>
      <c r="B3" s="302"/>
      <c r="C3" s="302"/>
      <c r="D3" s="302"/>
      <c r="E3" s="302"/>
      <c r="F3" s="302"/>
      <c r="G3" s="101"/>
      <c r="H3" s="100"/>
      <c r="I3" s="101"/>
      <c r="J3" s="100"/>
      <c r="K3" s="114"/>
      <c r="L3" s="101"/>
      <c r="M3" s="101"/>
      <c r="N3" s="101"/>
      <c r="O3" s="101"/>
      <c r="P3" s="101"/>
      <c r="Q3" s="101"/>
      <c r="R3" s="103"/>
      <c r="S3" s="115" t="s">
        <v>110</v>
      </c>
    </row>
    <row r="4" spans="1:83" ht="15" customHeight="1"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</row>
    <row r="5" spans="1:83" ht="15" customHeight="1">
      <c r="A5" s="457" t="s">
        <v>648</v>
      </c>
      <c r="B5" s="311"/>
      <c r="C5" s="311"/>
      <c r="D5" s="311"/>
      <c r="E5" s="311"/>
      <c r="F5" s="311"/>
      <c r="G5" s="327"/>
      <c r="H5" s="459">
        <v>306383</v>
      </c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27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</row>
    <row r="6" spans="1:83" ht="15" customHeight="1">
      <c r="A6" s="454" t="s">
        <v>649</v>
      </c>
      <c r="B6" s="311"/>
      <c r="C6" s="311"/>
      <c r="D6" s="311"/>
      <c r="E6" s="311"/>
      <c r="F6" s="311"/>
      <c r="G6" s="327"/>
      <c r="H6" s="455" t="s">
        <v>650</v>
      </c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2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</row>
    <row r="7" spans="1:83" ht="15" customHeight="1">
      <c r="A7" s="454" t="s">
        <v>651</v>
      </c>
      <c r="B7" s="311"/>
      <c r="C7" s="311"/>
      <c r="D7" s="311"/>
      <c r="E7" s="311"/>
      <c r="F7" s="311"/>
      <c r="G7" s="327"/>
      <c r="H7" s="455">
        <v>1</v>
      </c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27"/>
    </row>
    <row r="8" spans="1:83" ht="15" customHeight="1">
      <c r="A8" s="454" t="s">
        <v>652</v>
      </c>
      <c r="B8" s="311"/>
      <c r="C8" s="311"/>
      <c r="D8" s="311"/>
      <c r="E8" s="311"/>
      <c r="F8" s="311"/>
      <c r="G8" s="327"/>
      <c r="H8" s="455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27"/>
    </row>
    <row r="9" spans="1:83" ht="15" customHeight="1">
      <c r="A9" s="454" t="s">
        <v>653</v>
      </c>
      <c r="B9" s="311"/>
      <c r="C9" s="311"/>
      <c r="D9" s="311"/>
      <c r="E9" s="311"/>
      <c r="F9" s="311"/>
      <c r="G9" s="327"/>
      <c r="H9" s="455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27"/>
    </row>
    <row r="10" spans="1:83" ht="15" customHeight="1">
      <c r="A10" s="454" t="s">
        <v>654</v>
      </c>
      <c r="B10" s="311"/>
      <c r="C10" s="311"/>
      <c r="D10" s="311"/>
      <c r="E10" s="311"/>
      <c r="F10" s="311"/>
      <c r="G10" s="327"/>
      <c r="H10" s="455" t="s">
        <v>655</v>
      </c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27"/>
    </row>
    <row r="11" spans="1:83" ht="15" customHeight="1">
      <c r="A11" s="454" t="s">
        <v>656</v>
      </c>
      <c r="B11" s="311"/>
      <c r="C11" s="311"/>
      <c r="D11" s="311"/>
      <c r="E11" s="311"/>
      <c r="F11" s="311"/>
      <c r="G11" s="327"/>
      <c r="H11" s="455" t="s">
        <v>655</v>
      </c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27"/>
    </row>
    <row r="12" spans="1:83" ht="15" customHeight="1">
      <c r="A12" s="454" t="s">
        <v>657</v>
      </c>
      <c r="B12" s="311"/>
      <c r="C12" s="311"/>
      <c r="D12" s="311"/>
      <c r="E12" s="311"/>
      <c r="F12" s="311"/>
      <c r="G12" s="327"/>
      <c r="H12" s="455" t="s">
        <v>658</v>
      </c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27"/>
    </row>
    <row r="13" spans="1:83" ht="15" customHeight="1">
      <c r="A13" s="454" t="s">
        <v>659</v>
      </c>
      <c r="B13" s="311"/>
      <c r="C13" s="311"/>
      <c r="D13" s="311"/>
      <c r="E13" s="311"/>
      <c r="F13" s="311"/>
      <c r="G13" s="327"/>
      <c r="H13" s="455" t="s">
        <v>655</v>
      </c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27"/>
    </row>
    <row r="14" spans="1:83" ht="15" customHeight="1">
      <c r="A14" s="454" t="s">
        <v>660</v>
      </c>
      <c r="B14" s="311"/>
      <c r="C14" s="311"/>
      <c r="D14" s="311"/>
      <c r="E14" s="311"/>
      <c r="F14" s="311"/>
      <c r="G14" s="327"/>
      <c r="H14" s="455" t="s">
        <v>655</v>
      </c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27"/>
    </row>
    <row r="15" spans="1:83" ht="15" customHeight="1">
      <c r="A15" s="454" t="s">
        <v>661</v>
      </c>
      <c r="B15" s="311"/>
      <c r="C15" s="311"/>
      <c r="D15" s="311"/>
      <c r="E15" s="311"/>
      <c r="F15" s="311"/>
      <c r="G15" s="327"/>
      <c r="H15" s="455" t="s">
        <v>655</v>
      </c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27"/>
    </row>
    <row r="16" spans="1:83" ht="15" customHeight="1">
      <c r="A16" s="454" t="s">
        <v>662</v>
      </c>
      <c r="B16" s="311"/>
      <c r="C16" s="311"/>
      <c r="D16" s="311"/>
      <c r="E16" s="311"/>
      <c r="F16" s="311"/>
      <c r="G16" s="327"/>
      <c r="H16" s="455" t="s">
        <v>163</v>
      </c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27"/>
    </row>
    <row r="17" spans="1:19" ht="15" customHeight="1">
      <c r="A17" s="454" t="s">
        <v>663</v>
      </c>
      <c r="B17" s="311"/>
      <c r="C17" s="311"/>
      <c r="D17" s="311"/>
      <c r="E17" s="311"/>
      <c r="F17" s="311"/>
      <c r="G17" s="327"/>
      <c r="H17" s="455" t="s">
        <v>163</v>
      </c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27"/>
    </row>
    <row r="18" spans="1:19" ht="15" customHeight="1">
      <c r="A18" s="454" t="s">
        <v>664</v>
      </c>
      <c r="B18" s="311"/>
      <c r="C18" s="311"/>
      <c r="D18" s="311"/>
      <c r="E18" s="311"/>
      <c r="F18" s="311"/>
      <c r="G18" s="327"/>
      <c r="H18" s="455" t="s">
        <v>163</v>
      </c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27"/>
    </row>
    <row r="19" spans="1:19" ht="15" customHeight="1">
      <c r="A19" s="457" t="s">
        <v>665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27"/>
    </row>
    <row r="20" spans="1:19" ht="15" customHeight="1">
      <c r="A20" s="460" t="s">
        <v>666</v>
      </c>
      <c r="B20" s="337"/>
      <c r="C20" s="337"/>
      <c r="D20" s="337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461"/>
    </row>
    <row r="21" spans="1:19" ht="15" customHeight="1">
      <c r="A21" s="338"/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462"/>
    </row>
    <row r="22" spans="1:19" ht="15" customHeight="1">
      <c r="A22" s="338"/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462"/>
    </row>
    <row r="23" spans="1:19" ht="15" customHeight="1">
      <c r="A23" s="463"/>
      <c r="B23" s="464"/>
      <c r="C23" s="464"/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464"/>
      <c r="Q23" s="464"/>
      <c r="R23" s="464"/>
      <c r="S23" s="465"/>
    </row>
    <row r="24" spans="1:19" ht="15" customHeight="1"/>
    <row r="25" spans="1:19" ht="15" customHeight="1"/>
    <row r="26" spans="1:19" ht="15" customHeight="1"/>
    <row r="27" spans="1:19" ht="15" customHeight="1"/>
    <row r="28" spans="1:19" ht="15" customHeight="1"/>
    <row r="29" spans="1:19" ht="15" customHeight="1"/>
    <row r="30" spans="1:19" ht="15" customHeight="1"/>
    <row r="31" spans="1:19" ht="15" customHeight="1"/>
    <row r="32" spans="1:19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:R1"/>
    <mergeCell ref="H9:S9"/>
    <mergeCell ref="A5:G5"/>
    <mergeCell ref="A20:S23"/>
    <mergeCell ref="A18:G18"/>
    <mergeCell ref="H10:S10"/>
    <mergeCell ref="A12:G12"/>
    <mergeCell ref="R2:S2"/>
    <mergeCell ref="A2:Q2"/>
    <mergeCell ref="H5:S5"/>
    <mergeCell ref="A16:G16"/>
    <mergeCell ref="H14:S14"/>
    <mergeCell ref="A7:G7"/>
    <mergeCell ref="H8:S8"/>
    <mergeCell ref="A19:S19"/>
    <mergeCell ref="H16:S16"/>
    <mergeCell ref="A9:G9"/>
    <mergeCell ref="A15:G15"/>
    <mergeCell ref="H13:S13"/>
    <mergeCell ref="A11:G11"/>
    <mergeCell ref="H12:S12"/>
    <mergeCell ref="H15:S15"/>
    <mergeCell ref="H18:S18"/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6:G6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 &amp;A</oddHeader>
    <oddFooter>&amp;C&amp;"Times New Roman,Standard"&amp;12 Auszug BBPneo 14.11.2025/Michael Mi Backhaus</oddFooter>
    <evenFooter>&amp;CAuszug BBPneo 14.11.2025/Michael Mi Backhaus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BBB59"/>
    <pageSetUpPr fitToPage="1"/>
  </sheetPr>
  <dimension ref="A1:CD100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min="1" max="81" width="3.85546875" customWidth="1"/>
    <col min="82" max="82" width="4.28515625" customWidth="1"/>
    <col min="83" max="89" width="14.42578125" customWidth="1"/>
  </cols>
  <sheetData>
    <row r="1" spans="1:82" ht="15.75" customHeight="1"/>
    <row r="2" spans="1:82" ht="15" customHeight="1">
      <c r="A2" s="144" t="s">
        <v>0</v>
      </c>
      <c r="B2" s="145"/>
      <c r="C2" s="145"/>
      <c r="D2" s="145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7"/>
      <c r="CD2" s="148"/>
    </row>
    <row r="3" spans="1:82" ht="12.75" customHeight="1">
      <c r="A3" s="149"/>
      <c r="B3" s="150"/>
      <c r="C3" s="150"/>
      <c r="D3" s="150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2"/>
      <c r="CD3" s="148"/>
    </row>
    <row r="4" spans="1:82" ht="13.7" customHeight="1">
      <c r="A4" s="476" t="s">
        <v>10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302"/>
      <c r="AN4" s="302"/>
      <c r="AO4" s="482" t="s">
        <v>11</v>
      </c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  <c r="BD4" s="302"/>
      <c r="BE4" s="302"/>
      <c r="BF4" s="302"/>
      <c r="BG4" s="302"/>
      <c r="BH4" s="302"/>
      <c r="BI4" s="302"/>
      <c r="BJ4" s="302"/>
      <c r="BK4" s="302"/>
      <c r="BL4" s="302"/>
      <c r="BM4" s="302"/>
      <c r="BN4" s="302"/>
      <c r="BO4" s="302"/>
      <c r="BP4" s="302"/>
      <c r="BQ4" s="302"/>
      <c r="BR4" s="302"/>
      <c r="BS4" s="302"/>
      <c r="BT4" s="302"/>
      <c r="BU4" s="302"/>
      <c r="BV4" s="302"/>
      <c r="BW4" s="302"/>
      <c r="BX4" s="302"/>
      <c r="BY4" s="302"/>
      <c r="BZ4" s="302"/>
      <c r="CA4" s="302"/>
      <c r="CB4" s="302"/>
      <c r="CC4" s="302"/>
      <c r="CD4" s="148"/>
    </row>
    <row r="5" spans="1:82" ht="19.7" customHeight="1">
      <c r="A5" s="122" t="s">
        <v>12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4"/>
      <c r="AY5" s="274"/>
      <c r="AZ5" s="274"/>
      <c r="BA5" s="274"/>
      <c r="BB5" s="274"/>
      <c r="BC5" s="274"/>
      <c r="BD5" s="274"/>
      <c r="BE5" s="274"/>
      <c r="BF5" s="274"/>
      <c r="BG5" s="274"/>
      <c r="BH5" s="481" t="s">
        <v>13</v>
      </c>
      <c r="BI5" s="299"/>
      <c r="BJ5" s="299"/>
      <c r="BK5" s="299"/>
      <c r="BL5" s="299"/>
      <c r="BM5" s="299"/>
      <c r="BN5" s="299"/>
      <c r="BO5" s="299"/>
      <c r="BP5" s="299"/>
      <c r="BQ5" s="299"/>
      <c r="BR5" s="299"/>
      <c r="BS5" s="299"/>
      <c r="BT5" s="299"/>
      <c r="BU5" s="299"/>
      <c r="BV5" s="299"/>
      <c r="BW5" s="299"/>
      <c r="BX5" s="299"/>
      <c r="BY5" s="299"/>
      <c r="BZ5" s="299"/>
      <c r="CA5" s="299"/>
      <c r="CB5" s="299"/>
      <c r="CC5" s="299"/>
      <c r="CD5" s="148"/>
    </row>
    <row r="6" spans="1:82" ht="18" customHeight="1">
      <c r="A6" s="153" t="s">
        <v>14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4"/>
      <c r="AY6" s="274"/>
      <c r="AZ6" s="274"/>
      <c r="BA6" s="274"/>
      <c r="BB6" s="274"/>
      <c r="BC6" s="274"/>
      <c r="BD6" s="274"/>
      <c r="BE6" s="274"/>
      <c r="BF6" s="274"/>
      <c r="BG6" s="274"/>
      <c r="BH6" s="479" t="s">
        <v>667</v>
      </c>
      <c r="BI6" s="367"/>
      <c r="BJ6" s="367"/>
      <c r="BK6" s="367"/>
      <c r="BL6" s="367"/>
      <c r="BM6" s="367"/>
      <c r="BN6" s="367"/>
      <c r="BO6" s="367"/>
      <c r="BP6" s="367"/>
      <c r="BQ6" s="367"/>
      <c r="BR6" s="367"/>
      <c r="BS6" s="367"/>
      <c r="BT6" s="367"/>
      <c r="BU6" s="367"/>
      <c r="BV6" s="367"/>
      <c r="BW6" s="367"/>
      <c r="BX6" s="367"/>
      <c r="BY6" s="367"/>
      <c r="BZ6" s="367"/>
      <c r="CA6" s="367"/>
      <c r="CB6" s="367"/>
      <c r="CC6" s="367"/>
      <c r="CD6" s="148"/>
    </row>
    <row r="7" spans="1:82" ht="12.75" customHeight="1">
      <c r="A7" s="468" t="s">
        <v>668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299"/>
      <c r="BA7" s="299"/>
      <c r="BB7" s="299"/>
      <c r="BC7" s="299"/>
      <c r="BD7" s="299"/>
      <c r="BE7" s="299"/>
      <c r="BF7" s="299"/>
      <c r="BG7" s="299"/>
      <c r="BH7" s="299"/>
      <c r="BI7" s="299"/>
      <c r="BJ7" s="299"/>
      <c r="BK7" s="299"/>
      <c r="BL7" s="299"/>
      <c r="BM7" s="299"/>
      <c r="BN7" s="299"/>
      <c r="BO7" s="299"/>
      <c r="BP7" s="299"/>
      <c r="BQ7" s="299"/>
      <c r="BR7" s="299"/>
      <c r="BS7" s="299"/>
      <c r="BT7" s="299"/>
      <c r="BU7" s="299"/>
      <c r="BV7" s="299"/>
      <c r="BW7" s="299"/>
      <c r="BX7" s="299"/>
      <c r="BY7" s="299"/>
      <c r="BZ7" s="299"/>
      <c r="CA7" s="299"/>
      <c r="CB7" s="299"/>
      <c r="CC7" s="299"/>
      <c r="CD7" s="148"/>
    </row>
    <row r="8" spans="1:82" ht="12.75" customHeight="1">
      <c r="A8" s="316"/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69"/>
      <c r="Q8" s="469"/>
      <c r="R8" s="469"/>
      <c r="S8" s="469"/>
      <c r="T8" s="469"/>
      <c r="U8" s="469"/>
      <c r="V8" s="469"/>
      <c r="W8" s="469"/>
      <c r="X8" s="469"/>
      <c r="Y8" s="469"/>
      <c r="Z8" s="469"/>
      <c r="AA8" s="469"/>
      <c r="AB8" s="469"/>
      <c r="AC8" s="469"/>
      <c r="AD8" s="469"/>
      <c r="AE8" s="469"/>
      <c r="AF8" s="469"/>
      <c r="AG8" s="469"/>
      <c r="AH8" s="469"/>
      <c r="AI8" s="469"/>
      <c r="AJ8" s="469"/>
      <c r="AK8" s="469"/>
      <c r="AL8" s="469"/>
      <c r="AM8" s="469"/>
      <c r="AN8" s="469"/>
      <c r="AO8" s="469"/>
      <c r="AP8" s="469"/>
      <c r="AQ8" s="469"/>
      <c r="AR8" s="469"/>
      <c r="AS8" s="469"/>
      <c r="AT8" s="469"/>
      <c r="AU8" s="469"/>
      <c r="AV8" s="469"/>
      <c r="AW8" s="469"/>
      <c r="AX8" s="469"/>
      <c r="AY8" s="469"/>
      <c r="AZ8" s="469"/>
      <c r="BA8" s="469"/>
      <c r="BB8" s="469"/>
      <c r="BC8" s="469"/>
      <c r="BD8" s="469"/>
      <c r="BE8" s="469"/>
      <c r="BF8" s="469"/>
      <c r="BG8" s="469"/>
      <c r="BH8" s="469"/>
      <c r="BI8" s="469"/>
      <c r="BJ8" s="469"/>
      <c r="BK8" s="469"/>
      <c r="BL8" s="469"/>
      <c r="BM8" s="469"/>
      <c r="BN8" s="469"/>
      <c r="BO8" s="469"/>
      <c r="BP8" s="469"/>
      <c r="BQ8" s="469"/>
      <c r="BR8" s="469"/>
      <c r="BS8" s="469"/>
      <c r="BT8" s="469"/>
      <c r="BU8" s="469"/>
      <c r="BV8" s="469"/>
      <c r="BW8" s="469"/>
      <c r="BX8" s="469"/>
      <c r="BY8" s="469"/>
      <c r="BZ8" s="469"/>
      <c r="CA8" s="469"/>
      <c r="CB8" s="469"/>
      <c r="CC8" s="469"/>
      <c r="CD8" s="148"/>
    </row>
    <row r="9" spans="1:82" ht="12.75" customHeight="1">
      <c r="A9" s="316"/>
      <c r="B9" s="469"/>
      <c r="C9" s="469"/>
      <c r="D9" s="469"/>
      <c r="E9" s="469"/>
      <c r="F9" s="469"/>
      <c r="G9" s="469"/>
      <c r="H9" s="469"/>
      <c r="I9" s="469"/>
      <c r="J9" s="469"/>
      <c r="K9" s="469"/>
      <c r="L9" s="469"/>
      <c r="M9" s="469"/>
      <c r="N9" s="469"/>
      <c r="O9" s="469"/>
      <c r="P9" s="469"/>
      <c r="Q9" s="469"/>
      <c r="R9" s="469"/>
      <c r="S9" s="469"/>
      <c r="T9" s="469"/>
      <c r="U9" s="469"/>
      <c r="V9" s="469"/>
      <c r="W9" s="469"/>
      <c r="X9" s="469"/>
      <c r="Y9" s="469"/>
      <c r="Z9" s="469"/>
      <c r="AA9" s="469"/>
      <c r="AB9" s="469"/>
      <c r="AC9" s="469"/>
      <c r="AD9" s="469"/>
      <c r="AE9" s="469"/>
      <c r="AF9" s="469"/>
      <c r="AG9" s="469"/>
      <c r="AH9" s="469"/>
      <c r="AI9" s="469"/>
      <c r="AJ9" s="469"/>
      <c r="AK9" s="469"/>
      <c r="AL9" s="469"/>
      <c r="AM9" s="469"/>
      <c r="AN9" s="469"/>
      <c r="AO9" s="469"/>
      <c r="AP9" s="469"/>
      <c r="AQ9" s="469"/>
      <c r="AR9" s="469"/>
      <c r="AS9" s="469"/>
      <c r="AT9" s="469"/>
      <c r="AU9" s="469"/>
      <c r="AV9" s="469"/>
      <c r="AW9" s="469"/>
      <c r="AX9" s="469"/>
      <c r="AY9" s="469"/>
      <c r="AZ9" s="469"/>
      <c r="BA9" s="469"/>
      <c r="BB9" s="469"/>
      <c r="BC9" s="469"/>
      <c r="BD9" s="469"/>
      <c r="BE9" s="469"/>
      <c r="BF9" s="469"/>
      <c r="BG9" s="469"/>
      <c r="BH9" s="469"/>
      <c r="BI9" s="469"/>
      <c r="BJ9" s="469"/>
      <c r="BK9" s="469"/>
      <c r="BL9" s="469"/>
      <c r="BM9" s="469"/>
      <c r="BN9" s="469"/>
      <c r="BO9" s="469"/>
      <c r="BP9" s="469"/>
      <c r="BQ9" s="469"/>
      <c r="BR9" s="469"/>
      <c r="BS9" s="469"/>
      <c r="BT9" s="469"/>
      <c r="BU9" s="469"/>
      <c r="BV9" s="469"/>
      <c r="BW9" s="469"/>
      <c r="BX9" s="469"/>
      <c r="BY9" s="469"/>
      <c r="BZ9" s="469"/>
      <c r="CA9" s="469"/>
      <c r="CB9" s="469"/>
      <c r="CC9" s="469"/>
      <c r="CD9" s="148"/>
    </row>
    <row r="10" spans="1:82" ht="12.75" customHeight="1">
      <c r="A10" s="316"/>
      <c r="B10" s="469"/>
      <c r="C10" s="469"/>
      <c r="D10" s="469"/>
      <c r="E10" s="469"/>
      <c r="F10" s="469"/>
      <c r="G10" s="469"/>
      <c r="H10" s="469"/>
      <c r="I10" s="469"/>
      <c r="J10" s="469"/>
      <c r="K10" s="469"/>
      <c r="L10" s="469"/>
      <c r="M10" s="469"/>
      <c r="N10" s="469"/>
      <c r="O10" s="469"/>
      <c r="P10" s="469"/>
      <c r="Q10" s="469"/>
      <c r="R10" s="469"/>
      <c r="S10" s="469"/>
      <c r="T10" s="469"/>
      <c r="U10" s="469"/>
      <c r="V10" s="469"/>
      <c r="W10" s="469"/>
      <c r="X10" s="469"/>
      <c r="Y10" s="469"/>
      <c r="Z10" s="469"/>
      <c r="AA10" s="469"/>
      <c r="AB10" s="469"/>
      <c r="AC10" s="469"/>
      <c r="AD10" s="469"/>
      <c r="AE10" s="469"/>
      <c r="AF10" s="469"/>
      <c r="AG10" s="469"/>
      <c r="AH10" s="469"/>
      <c r="AI10" s="469"/>
      <c r="AJ10" s="469"/>
      <c r="AK10" s="469"/>
      <c r="AL10" s="469"/>
      <c r="AM10" s="469"/>
      <c r="AN10" s="469"/>
      <c r="AO10" s="469"/>
      <c r="AP10" s="469"/>
      <c r="AQ10" s="469"/>
      <c r="AR10" s="469"/>
      <c r="AS10" s="469"/>
      <c r="AT10" s="469"/>
      <c r="AU10" s="469"/>
      <c r="AV10" s="469"/>
      <c r="AW10" s="469"/>
      <c r="AX10" s="469"/>
      <c r="AY10" s="469"/>
      <c r="AZ10" s="469"/>
      <c r="BA10" s="469"/>
      <c r="BB10" s="469"/>
      <c r="BC10" s="469"/>
      <c r="BD10" s="469"/>
      <c r="BE10" s="469"/>
      <c r="BF10" s="469"/>
      <c r="BG10" s="469"/>
      <c r="BH10" s="469"/>
      <c r="BI10" s="469"/>
      <c r="BJ10" s="469"/>
      <c r="BK10" s="469"/>
      <c r="BL10" s="469"/>
      <c r="BM10" s="469"/>
      <c r="BN10" s="469"/>
      <c r="BO10" s="469"/>
      <c r="BP10" s="469"/>
      <c r="BQ10" s="469"/>
      <c r="BR10" s="469"/>
      <c r="BS10" s="469"/>
      <c r="BT10" s="469"/>
      <c r="BU10" s="469"/>
      <c r="BV10" s="469"/>
      <c r="BW10" s="469"/>
      <c r="BX10" s="469"/>
      <c r="BY10" s="469"/>
      <c r="BZ10" s="469"/>
      <c r="CA10" s="469"/>
      <c r="CB10" s="469"/>
      <c r="CC10" s="469"/>
      <c r="CD10" s="148"/>
    </row>
    <row r="11" spans="1:82" ht="33" customHeight="1">
      <c r="A11" s="155"/>
      <c r="B11" s="156"/>
      <c r="C11" s="156"/>
      <c r="D11" s="157"/>
      <c r="E11" s="480" t="s">
        <v>669</v>
      </c>
      <c r="F11" s="302"/>
      <c r="G11" s="475" t="s">
        <v>670</v>
      </c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  <c r="AF11" s="302"/>
      <c r="AG11" s="158"/>
      <c r="AH11" s="159"/>
      <c r="AI11" s="159"/>
      <c r="AJ11" s="160" t="str">
        <f>IF('(1-4)Anmeldevordruck'!BB37="B(O)","keine verspätete Anmeldung möglich - bitte stattdessen B-Maßnahme wählen","Erläuterungen")</f>
        <v>Erläuterungen</v>
      </c>
      <c r="AK11" s="161"/>
      <c r="AL11" s="161"/>
      <c r="AM11" s="161"/>
      <c r="AN11" s="161"/>
      <c r="AO11" s="161"/>
      <c r="AP11" s="161"/>
      <c r="AQ11" s="161"/>
      <c r="AR11" s="161"/>
      <c r="AS11" s="161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3"/>
      <c r="CD11" s="148"/>
    </row>
    <row r="12" spans="1:82" ht="33" customHeight="1">
      <c r="A12" s="131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5"/>
      <c r="AI12" s="165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64"/>
      <c r="BS12" s="164"/>
      <c r="BT12" s="164"/>
      <c r="BU12" s="164"/>
      <c r="BV12" s="164"/>
      <c r="BW12" s="164"/>
      <c r="BX12" s="164"/>
      <c r="BY12" s="164"/>
      <c r="BZ12" s="164"/>
      <c r="CA12" s="164"/>
      <c r="CB12" s="164"/>
      <c r="CC12" s="132"/>
      <c r="CD12" s="148"/>
    </row>
    <row r="13" spans="1:82" ht="33" customHeight="1">
      <c r="A13" s="131"/>
      <c r="B13" s="164"/>
      <c r="C13" s="164"/>
      <c r="D13" s="164"/>
      <c r="E13" s="470"/>
      <c r="F13" s="344"/>
      <c r="G13" s="477" t="str">
        <f>IF(OR('(1-4)Anmeldevordruck'!BB37="A",'(1-4)Anmeldevordruck'!BB37="B",'(1-4)Anmeldevordruck'!BB37="B(O)",'(1-4)Anmeldevordruck'!BB37="C"),"Dringliche Fehlerbeseitigung","")</f>
        <v>Dringliche Fehlerbeseitigung</v>
      </c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  <c r="AF13" s="302"/>
      <c r="AG13" s="164"/>
      <c r="AH13" s="223" t="s">
        <v>1</v>
      </c>
      <c r="AI13" s="165"/>
      <c r="AJ13" s="478" t="str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>Dringliche Fehlerbeseitigungen welche nicht unter die Maßnahmenart F fällt</v>
      </c>
      <c r="AK13" s="367"/>
      <c r="AL13" s="367"/>
      <c r="AM13" s="367"/>
      <c r="AN13" s="367"/>
      <c r="AO13" s="367"/>
      <c r="AP13" s="367"/>
      <c r="AQ13" s="367"/>
      <c r="AR13" s="367"/>
      <c r="AS13" s="367"/>
      <c r="AT13" s="367"/>
      <c r="AU13" s="367"/>
      <c r="AV13" s="367"/>
      <c r="AW13" s="367"/>
      <c r="AX13" s="367"/>
      <c r="AY13" s="367"/>
      <c r="AZ13" s="367"/>
      <c r="BA13" s="367"/>
      <c r="BB13" s="367"/>
      <c r="BC13" s="367"/>
      <c r="BD13" s="367"/>
      <c r="BE13" s="367"/>
      <c r="BF13" s="367"/>
      <c r="BG13" s="367"/>
      <c r="BH13" s="367"/>
      <c r="BI13" s="367"/>
      <c r="BJ13" s="367"/>
      <c r="BK13" s="367"/>
      <c r="BL13" s="367"/>
      <c r="BM13" s="367"/>
      <c r="BN13" s="367"/>
      <c r="BO13" s="367"/>
      <c r="BP13" s="367"/>
      <c r="BQ13" s="367"/>
      <c r="BR13" s="367"/>
      <c r="BS13" s="367"/>
      <c r="BT13" s="367"/>
      <c r="BU13" s="367"/>
      <c r="BV13" s="367"/>
      <c r="BW13" s="367"/>
      <c r="BX13" s="367"/>
      <c r="BY13" s="367"/>
      <c r="BZ13" s="367"/>
      <c r="CA13" s="367"/>
      <c r="CB13" s="367"/>
      <c r="CC13" s="132"/>
      <c r="CD13" s="148"/>
    </row>
    <row r="14" spans="1:82" ht="33" customHeight="1">
      <c r="A14" s="131"/>
      <c r="B14" s="164"/>
      <c r="C14" s="164"/>
      <c r="D14" s="164"/>
      <c r="E14" s="164"/>
      <c r="F14" s="164"/>
      <c r="G14" s="164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4"/>
      <c r="AA14" s="164"/>
      <c r="AB14" s="164"/>
      <c r="AC14" s="164"/>
      <c r="AD14" s="164"/>
      <c r="AE14" s="164"/>
      <c r="AF14" s="164"/>
      <c r="AG14" s="164"/>
      <c r="AH14" s="165"/>
      <c r="AI14" s="16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64"/>
      <c r="BZ14" s="164"/>
      <c r="CA14" s="164"/>
      <c r="CB14" s="164"/>
      <c r="CC14" s="132"/>
      <c r="CD14" s="148"/>
    </row>
    <row r="15" spans="1:82" ht="33" customHeight="1">
      <c r="A15" s="131"/>
      <c r="B15" s="164"/>
      <c r="C15" s="164"/>
      <c r="D15" s="164"/>
      <c r="E15" s="470"/>
      <c r="F15" s="344"/>
      <c r="G15" s="477" t="str">
        <f>IF(OR('(1-4)Anmeldevordruck'!BB37="A",'(1-4)Anmeldevordruck'!BB37="B",'(1-4)Anmeldevordruck'!BB37="B(O)",'(1-4)Anmeldevordruck'!BB37="C",'(1-4)Anmeldevordruck'!BB37="F"),"Beseitigung Unfallfolgen","")</f>
        <v>Beseitigung Unfallfolgen</v>
      </c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164"/>
      <c r="AH15" s="223" t="s">
        <v>1</v>
      </c>
      <c r="AI15" s="165"/>
      <c r="AJ15" s="472" t="str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>Notwendigkeit einer kurzfristig anzumeldenden Infrastrukturmaßnahme zur Beseitigung von Unfallfolgen</v>
      </c>
      <c r="AK15" s="367"/>
      <c r="AL15" s="367"/>
      <c r="AM15" s="367"/>
      <c r="AN15" s="367"/>
      <c r="AO15" s="367"/>
      <c r="AP15" s="367"/>
      <c r="AQ15" s="367"/>
      <c r="AR15" s="367"/>
      <c r="AS15" s="367"/>
      <c r="AT15" s="367"/>
      <c r="AU15" s="367"/>
      <c r="AV15" s="367"/>
      <c r="AW15" s="367"/>
      <c r="AX15" s="367"/>
      <c r="AY15" s="367"/>
      <c r="AZ15" s="367"/>
      <c r="BA15" s="367"/>
      <c r="BB15" s="367"/>
      <c r="BC15" s="367"/>
      <c r="BD15" s="367"/>
      <c r="BE15" s="367"/>
      <c r="BF15" s="367"/>
      <c r="BG15" s="367"/>
      <c r="BH15" s="367"/>
      <c r="BI15" s="367"/>
      <c r="BJ15" s="367"/>
      <c r="BK15" s="367"/>
      <c r="BL15" s="367"/>
      <c r="BM15" s="367"/>
      <c r="BN15" s="367"/>
      <c r="BO15" s="367"/>
      <c r="BP15" s="367"/>
      <c r="BQ15" s="367"/>
      <c r="BR15" s="367"/>
      <c r="BS15" s="367"/>
      <c r="BT15" s="367"/>
      <c r="BU15" s="367"/>
      <c r="BV15" s="367"/>
      <c r="BW15" s="367"/>
      <c r="BX15" s="367"/>
      <c r="BY15" s="367"/>
      <c r="BZ15" s="367"/>
      <c r="CA15" s="367"/>
      <c r="CB15" s="367"/>
      <c r="CC15" s="132"/>
      <c r="CD15" s="148"/>
    </row>
    <row r="16" spans="1:82" ht="33" customHeight="1">
      <c r="A16" s="131"/>
      <c r="B16" s="164"/>
      <c r="C16" s="164"/>
      <c r="D16" s="164"/>
      <c r="E16" s="164"/>
      <c r="F16" s="164"/>
      <c r="G16" s="164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4"/>
      <c r="AA16" s="164"/>
      <c r="AB16" s="164"/>
      <c r="AC16" s="164"/>
      <c r="AD16" s="164"/>
      <c r="AE16" s="164"/>
      <c r="AF16" s="164"/>
      <c r="AG16" s="164"/>
      <c r="AH16" s="165"/>
      <c r="AI16" s="16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64"/>
      <c r="BZ16" s="164"/>
      <c r="CA16" s="164"/>
      <c r="CB16" s="164"/>
      <c r="CC16" s="132"/>
      <c r="CD16" s="148"/>
    </row>
    <row r="17" spans="1:82" ht="33" customHeight="1">
      <c r="A17" s="131"/>
      <c r="B17" s="164"/>
      <c r="C17" s="164"/>
      <c r="D17" s="164"/>
      <c r="E17" s="470"/>
      <c r="F17" s="344"/>
      <c r="G17" s="477" t="str">
        <f>IF(OR('(1-4)Anmeldevordruck'!BB37="A",'(1-4)Anmeldevordruck'!BB37="B",'(1-4)Anmeldevordruck'!BB37="B(O)",'(1-4)Anmeldevordruck'!BB37="C",'(1-4)Anmeldevordruck'!BB37="F"),"späte Budgetfreigabe","")</f>
        <v>späte Budgetfreigabe</v>
      </c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164"/>
      <c r="AH17" s="223" t="s">
        <v>1</v>
      </c>
      <c r="AI17" s="165"/>
      <c r="AJ17" s="473"/>
      <c r="AK17" s="474"/>
      <c r="AL17" s="474"/>
      <c r="AM17" s="474"/>
      <c r="AN17" s="474"/>
      <c r="AO17" s="474"/>
      <c r="AP17" s="474"/>
      <c r="AQ17" s="474"/>
      <c r="AR17" s="474"/>
      <c r="AS17" s="474"/>
      <c r="AT17" s="474"/>
      <c r="AU17" s="474"/>
      <c r="AV17" s="474"/>
      <c r="AW17" s="474"/>
      <c r="AX17" s="474"/>
      <c r="AY17" s="474"/>
      <c r="AZ17" s="474"/>
      <c r="BA17" s="474"/>
      <c r="BB17" s="474"/>
      <c r="BC17" s="474"/>
      <c r="BD17" s="474"/>
      <c r="BE17" s="474"/>
      <c r="BF17" s="474"/>
      <c r="BG17" s="474"/>
      <c r="BH17" s="474"/>
      <c r="BI17" s="474"/>
      <c r="BJ17" s="474"/>
      <c r="BK17" s="474"/>
      <c r="BL17" s="474"/>
      <c r="BM17" s="474"/>
      <c r="BN17" s="474"/>
      <c r="BO17" s="474"/>
      <c r="BP17" s="474"/>
      <c r="BQ17" s="474"/>
      <c r="BR17" s="474"/>
      <c r="BS17" s="474"/>
      <c r="BT17" s="474"/>
      <c r="BU17" s="474"/>
      <c r="BV17" s="474"/>
      <c r="BW17" s="474"/>
      <c r="BX17" s="474"/>
      <c r="BY17" s="474"/>
      <c r="BZ17" s="474"/>
      <c r="CA17" s="474"/>
      <c r="CB17" s="474"/>
      <c r="CC17" s="132"/>
      <c r="CD17" s="148"/>
    </row>
    <row r="18" spans="1:82" ht="33" customHeight="1">
      <c r="A18" s="131"/>
      <c r="B18" s="164"/>
      <c r="C18" s="164"/>
      <c r="D18" s="164"/>
      <c r="E18" s="164"/>
      <c r="F18" s="164"/>
      <c r="G18" s="164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4"/>
      <c r="AA18" s="164"/>
      <c r="AB18" s="164"/>
      <c r="AC18" s="164"/>
      <c r="AD18" s="164"/>
      <c r="AE18" s="164"/>
      <c r="AF18" s="164"/>
      <c r="AG18" s="164"/>
      <c r="AH18" s="165"/>
      <c r="AI18" s="16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64"/>
      <c r="BZ18" s="164"/>
      <c r="CA18" s="164"/>
      <c r="CB18" s="164"/>
      <c r="CC18" s="132"/>
      <c r="CD18" s="148"/>
    </row>
    <row r="19" spans="1:82" ht="33" customHeight="1">
      <c r="A19" s="131"/>
      <c r="B19" s="164"/>
      <c r="C19" s="164"/>
      <c r="D19" s="164"/>
      <c r="E19" s="470"/>
      <c r="F19" s="344"/>
      <c r="G19" s="471" t="str">
        <f>IF(OR('(1-4)Anmeldevordruck'!BB37="A",'(1-4)Anmeldevordruck'!BB37="B",'(1-4)Anmeldevordruck'!BB37="B(O)",'(1-4)Anmeldevordruck'!BB37="C",'(1-4)Anmeldevordruck'!BB37="F"),"Verzögerung im techn. Planungsprozess","")</f>
        <v>Verzögerung im techn. Planungsprozess</v>
      </c>
      <c r="H19" s="302"/>
      <c r="I19" s="302"/>
      <c r="J19" s="302"/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  <c r="AF19" s="302"/>
      <c r="AG19" s="164"/>
      <c r="AH19" s="223" t="s">
        <v>1</v>
      </c>
      <c r="AI19" s="165"/>
      <c r="AJ19" s="478" t="str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>z.B. Bestelländerung, verminderte Planungskapazität, etc.</v>
      </c>
      <c r="AK19" s="367"/>
      <c r="AL19" s="367"/>
      <c r="AM19" s="367"/>
      <c r="AN19" s="367"/>
      <c r="AO19" s="367"/>
      <c r="AP19" s="367"/>
      <c r="AQ19" s="367"/>
      <c r="AR19" s="367"/>
      <c r="AS19" s="367"/>
      <c r="AT19" s="367"/>
      <c r="AU19" s="367"/>
      <c r="AV19" s="367"/>
      <c r="AW19" s="367"/>
      <c r="AX19" s="367"/>
      <c r="AY19" s="367"/>
      <c r="AZ19" s="367"/>
      <c r="BA19" s="367"/>
      <c r="BB19" s="367"/>
      <c r="BC19" s="367"/>
      <c r="BD19" s="367"/>
      <c r="BE19" s="367"/>
      <c r="BF19" s="367"/>
      <c r="BG19" s="367"/>
      <c r="BH19" s="367"/>
      <c r="BI19" s="367"/>
      <c r="BJ19" s="367"/>
      <c r="BK19" s="367"/>
      <c r="BL19" s="367"/>
      <c r="BM19" s="367"/>
      <c r="BN19" s="367"/>
      <c r="BO19" s="367"/>
      <c r="BP19" s="367"/>
      <c r="BQ19" s="367"/>
      <c r="BR19" s="367"/>
      <c r="BS19" s="367"/>
      <c r="BT19" s="367"/>
      <c r="BU19" s="367"/>
      <c r="BV19" s="367"/>
      <c r="BW19" s="367"/>
      <c r="BX19" s="367"/>
      <c r="BY19" s="367"/>
      <c r="BZ19" s="367"/>
      <c r="CA19" s="367"/>
      <c r="CB19" s="367"/>
      <c r="CC19" s="132"/>
      <c r="CD19" s="148"/>
    </row>
    <row r="20" spans="1:82" ht="33" customHeight="1">
      <c r="A20" s="131"/>
      <c r="B20" s="164"/>
      <c r="C20" s="164"/>
      <c r="D20" s="164"/>
      <c r="E20" s="164"/>
      <c r="F20" s="164"/>
      <c r="G20" s="164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4"/>
      <c r="AA20" s="164"/>
      <c r="AB20" s="164"/>
      <c r="AC20" s="164"/>
      <c r="AD20" s="164"/>
      <c r="AE20" s="164"/>
      <c r="AF20" s="164"/>
      <c r="AG20" s="164"/>
      <c r="AH20" s="165"/>
      <c r="AI20" s="16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5"/>
      <c r="BW20" s="135"/>
      <c r="BX20" s="135"/>
      <c r="BY20" s="164"/>
      <c r="BZ20" s="164"/>
      <c r="CA20" s="164"/>
      <c r="CB20" s="164"/>
      <c r="CC20" s="132"/>
      <c r="CD20" s="148"/>
    </row>
    <row r="21" spans="1:82" ht="33" customHeight="1">
      <c r="A21" s="131"/>
      <c r="B21" s="164"/>
      <c r="C21" s="164"/>
      <c r="D21" s="164"/>
      <c r="E21" s="470"/>
      <c r="F21" s="344"/>
      <c r="G21" s="471" t="str">
        <f>IF(OR('(1-4)Anmeldevordruck'!BB37="A",'(1-4)Anmeldevordruck'!BB37="B",'(1-4)Anmeldevordruck'!BB37="B(O)",'(1-4)Anmeldevordruck'!BB37="C",'(1-4)Anmeldevordruck'!BB37="F"),"Verzögerung im Bauablauf","")</f>
        <v>Verzögerung im Bauablauf</v>
      </c>
      <c r="H21" s="302"/>
      <c r="I21" s="302"/>
      <c r="J21" s="302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164"/>
      <c r="AH21" s="223" t="s">
        <v>1</v>
      </c>
      <c r="AI21" s="165"/>
      <c r="AJ21" s="478" t="str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>gestörter Bauablauf, z.B. durch Ausfall Baumaschine, Verzögerung vorhergehender Teilmaßnahme(n) desselben Bauvorhabens (Bauzustand), zur Erledigung von Restarbeiten etc.</v>
      </c>
      <c r="AK21" s="367"/>
      <c r="AL21" s="367"/>
      <c r="AM21" s="367"/>
      <c r="AN21" s="367"/>
      <c r="AO21" s="367"/>
      <c r="AP21" s="367"/>
      <c r="AQ21" s="367"/>
      <c r="AR21" s="367"/>
      <c r="AS21" s="367"/>
      <c r="AT21" s="367"/>
      <c r="AU21" s="367"/>
      <c r="AV21" s="367"/>
      <c r="AW21" s="367"/>
      <c r="AX21" s="367"/>
      <c r="AY21" s="367"/>
      <c r="AZ21" s="367"/>
      <c r="BA21" s="367"/>
      <c r="BB21" s="367"/>
      <c r="BC21" s="367"/>
      <c r="BD21" s="367"/>
      <c r="BE21" s="367"/>
      <c r="BF21" s="367"/>
      <c r="BG21" s="367"/>
      <c r="BH21" s="367"/>
      <c r="BI21" s="367"/>
      <c r="BJ21" s="367"/>
      <c r="BK21" s="367"/>
      <c r="BL21" s="367"/>
      <c r="BM21" s="367"/>
      <c r="BN21" s="367"/>
      <c r="BO21" s="367"/>
      <c r="BP21" s="367"/>
      <c r="BQ21" s="367"/>
      <c r="BR21" s="367"/>
      <c r="BS21" s="367"/>
      <c r="BT21" s="367"/>
      <c r="BU21" s="367"/>
      <c r="BV21" s="367"/>
      <c r="BW21" s="367"/>
      <c r="BX21" s="367"/>
      <c r="BY21" s="367"/>
      <c r="BZ21" s="367"/>
      <c r="CA21" s="367"/>
      <c r="CB21" s="367"/>
      <c r="CC21" s="132"/>
      <c r="CD21" s="148"/>
    </row>
    <row r="22" spans="1:82" ht="33" customHeight="1">
      <c r="A22" s="131"/>
      <c r="B22" s="164"/>
      <c r="C22" s="164"/>
      <c r="D22" s="164"/>
      <c r="E22" s="164"/>
      <c r="F22" s="164"/>
      <c r="G22" s="164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4"/>
      <c r="AA22" s="164"/>
      <c r="AB22" s="164"/>
      <c r="AC22" s="164"/>
      <c r="AD22" s="164"/>
      <c r="AE22" s="164"/>
      <c r="AF22" s="164"/>
      <c r="AG22" s="164"/>
      <c r="AH22" s="165"/>
      <c r="AI22" s="16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64"/>
      <c r="BZ22" s="164"/>
      <c r="CA22" s="164"/>
      <c r="CB22" s="164"/>
      <c r="CC22" s="132"/>
      <c r="CD22" s="148"/>
    </row>
    <row r="23" spans="1:82" ht="33" customHeight="1">
      <c r="A23" s="131"/>
      <c r="B23" s="164"/>
      <c r="C23" s="164"/>
      <c r="D23" s="164"/>
      <c r="E23" s="470"/>
      <c r="F23" s="344"/>
      <c r="G23" s="477" t="str">
        <f>IF(OR('(1-4)Anmeldevordruck'!BB37="A",'(1-4)Anmeldevordruck'!BB37="B",'(1-4)Anmeldevordruck'!BB37="B(O)",'(1-4)Anmeldevordruck'!BB37="C",'(1-4)Anmeldevordruck'!BB37="F"),"Höhere Gewalt","")</f>
        <v>Höhere Gewalt</v>
      </c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164"/>
      <c r="AH23" s="223" t="s">
        <v>1</v>
      </c>
      <c r="AI23" s="165"/>
      <c r="AJ23" s="472" t="str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>externe Einflüsse wie z.B. Witterung, Böschungsrutsch, etc.</v>
      </c>
      <c r="AK23" s="367"/>
      <c r="AL23" s="367"/>
      <c r="AM23" s="367"/>
      <c r="AN23" s="367"/>
      <c r="AO23" s="367"/>
      <c r="AP23" s="367"/>
      <c r="AQ23" s="367"/>
      <c r="AR23" s="367"/>
      <c r="AS23" s="367"/>
      <c r="AT23" s="367"/>
      <c r="AU23" s="367"/>
      <c r="AV23" s="367"/>
      <c r="AW23" s="367"/>
      <c r="AX23" s="367"/>
      <c r="AY23" s="367"/>
      <c r="AZ23" s="367"/>
      <c r="BA23" s="367"/>
      <c r="BB23" s="367"/>
      <c r="BC23" s="367"/>
      <c r="BD23" s="367"/>
      <c r="BE23" s="367"/>
      <c r="BF23" s="367"/>
      <c r="BG23" s="367"/>
      <c r="BH23" s="367"/>
      <c r="BI23" s="367"/>
      <c r="BJ23" s="367"/>
      <c r="BK23" s="367"/>
      <c r="BL23" s="367"/>
      <c r="BM23" s="367"/>
      <c r="BN23" s="367"/>
      <c r="BO23" s="367"/>
      <c r="BP23" s="367"/>
      <c r="BQ23" s="367"/>
      <c r="BR23" s="367"/>
      <c r="BS23" s="367"/>
      <c r="BT23" s="367"/>
      <c r="BU23" s="367"/>
      <c r="BV23" s="367"/>
      <c r="BW23" s="367"/>
      <c r="BX23" s="367"/>
      <c r="BY23" s="367"/>
      <c r="BZ23" s="367"/>
      <c r="CA23" s="367"/>
      <c r="CB23" s="367"/>
      <c r="CC23" s="132"/>
      <c r="CD23" s="148"/>
    </row>
    <row r="24" spans="1:82" ht="33" customHeight="1">
      <c r="A24" s="131"/>
      <c r="B24" s="164"/>
      <c r="C24" s="164"/>
      <c r="D24" s="164"/>
      <c r="E24" s="164"/>
      <c r="F24" s="164"/>
      <c r="G24" s="164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4"/>
      <c r="AA24" s="164"/>
      <c r="AB24" s="164"/>
      <c r="AC24" s="164"/>
      <c r="AD24" s="164"/>
      <c r="AE24" s="164"/>
      <c r="AF24" s="164"/>
      <c r="AG24" s="164"/>
      <c r="AH24" s="165"/>
      <c r="AI24" s="16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64"/>
      <c r="BZ24" s="164"/>
      <c r="CA24" s="164"/>
      <c r="CB24" s="164"/>
      <c r="CC24" s="132"/>
      <c r="CD24" s="148"/>
    </row>
    <row r="25" spans="1:82" ht="33" customHeight="1">
      <c r="A25" s="133"/>
      <c r="B25" s="137"/>
      <c r="C25" s="137"/>
      <c r="D25" s="137"/>
      <c r="E25" s="470"/>
      <c r="F25" s="344"/>
      <c r="G25" s="477" t="str">
        <f>IF(OR('(1-4)Anmeldevordruck'!BB37="A",'(1-4)Anmeldevordruck'!BB37="B",'(1-4)Anmeldevordruck'!BB37="B(O)",'(1-4)Anmeldevordruck'!BB37="C",'(1-4)Anmeldevordruck'!BB37="F"),"behördliche Anordnung","")</f>
        <v>behördliche Anordnung</v>
      </c>
      <c r="H25" s="302"/>
      <c r="I25" s="302"/>
      <c r="J25" s="302"/>
      <c r="K25" s="302"/>
      <c r="L25" s="302"/>
      <c r="M25" s="302"/>
      <c r="N25" s="302"/>
      <c r="O25" s="302"/>
      <c r="P25" s="302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164"/>
      <c r="AH25" s="223" t="s">
        <v>1</v>
      </c>
      <c r="AI25" s="165"/>
      <c r="AJ25" s="472" t="str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>vorgezogener Bautermin aufgrund behördlicher Entscheidung</v>
      </c>
      <c r="AK25" s="367"/>
      <c r="AL25" s="367"/>
      <c r="AM25" s="367"/>
      <c r="AN25" s="367"/>
      <c r="AO25" s="367"/>
      <c r="AP25" s="367"/>
      <c r="AQ25" s="367"/>
      <c r="AR25" s="367"/>
      <c r="AS25" s="367"/>
      <c r="AT25" s="367"/>
      <c r="AU25" s="367"/>
      <c r="AV25" s="367"/>
      <c r="AW25" s="367"/>
      <c r="AX25" s="367"/>
      <c r="AY25" s="367"/>
      <c r="AZ25" s="367"/>
      <c r="BA25" s="367"/>
      <c r="BB25" s="367"/>
      <c r="BC25" s="367"/>
      <c r="BD25" s="367"/>
      <c r="BE25" s="367"/>
      <c r="BF25" s="367"/>
      <c r="BG25" s="367"/>
      <c r="BH25" s="367"/>
      <c r="BI25" s="367"/>
      <c r="BJ25" s="367"/>
      <c r="BK25" s="367"/>
      <c r="BL25" s="367"/>
      <c r="BM25" s="367"/>
      <c r="BN25" s="367"/>
      <c r="BO25" s="367"/>
      <c r="BP25" s="367"/>
      <c r="BQ25" s="367"/>
      <c r="BR25" s="367"/>
      <c r="BS25" s="367"/>
      <c r="BT25" s="367"/>
      <c r="BU25" s="367"/>
      <c r="BV25" s="367"/>
      <c r="BW25" s="367"/>
      <c r="BX25" s="367"/>
      <c r="BY25" s="367"/>
      <c r="BZ25" s="367"/>
      <c r="CA25" s="367"/>
      <c r="CB25" s="367"/>
      <c r="CC25" s="134"/>
      <c r="CD25" s="148"/>
    </row>
    <row r="26" spans="1:82" ht="33" customHeight="1">
      <c r="A26" s="133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4"/>
      <c r="CD26" s="148"/>
    </row>
    <row r="27" spans="1:82" ht="33" customHeight="1">
      <c r="A27" s="133"/>
      <c r="B27" s="137"/>
      <c r="C27" s="137"/>
      <c r="D27" s="137"/>
      <c r="E27" s="167"/>
      <c r="F27" s="167"/>
      <c r="G27" s="164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4"/>
      <c r="AG27" s="164"/>
      <c r="AH27" s="165"/>
      <c r="AI27" s="165"/>
      <c r="AJ27" s="135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37"/>
      <c r="CC27" s="134"/>
      <c r="CD27" s="148"/>
    </row>
    <row r="28" spans="1:82" ht="33" customHeight="1">
      <c r="A28" s="133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4"/>
      <c r="CD28" s="148"/>
    </row>
    <row r="29" spans="1:82" ht="33" customHeight="1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3"/>
      <c r="CD29" s="148"/>
    </row>
    <row r="30" spans="1:82" ht="14.1" customHeight="1"/>
    <row r="31" spans="1:82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J25:CB25"/>
    <mergeCell ref="E25:F25"/>
    <mergeCell ref="BH5:CC5"/>
    <mergeCell ref="AO4:CC4"/>
    <mergeCell ref="E21:F21"/>
    <mergeCell ref="G25:AF25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7:CC10"/>
    <mergeCell ref="E23:F23"/>
    <mergeCell ref="G21:AF21"/>
    <mergeCell ref="AJ23:CB23"/>
    <mergeCell ref="AJ17:CB17"/>
    <mergeCell ref="E17:F17"/>
    <mergeCell ref="G11:AF11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E13:F13 E15:F15 E17:F17 E19:F19 E21:F21 E23:F23 E25:F25">
    <cfRule type="duplicateValues" priority="4"/>
  </conditionalFormatting>
  <conditionalFormatting sqref="AJ11">
    <cfRule type="expression" priority="3">
      <formula>$AJ$11="keine verspätete Anmeldung möglich - bitte stattdessen B-Maßnahme wählen"</formula>
    </cfRule>
  </conditionalFormatting>
  <dataValidations count="1">
    <dataValidation type="list" showInputMessage="1" showErrorMessage="1" sqref="E13:F13 E15:F15 E17:F17 E19:F19 E21:F21 E23:F23 E25:F25" xr:uid="{00000000-0002-0000-0300-000000000000}">
      <formula1>$C$23:$C$24</formula1>
      <formula2>0</formula2>
    </dataValidation>
  </dataValidation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Roman,Standard"&amp;12 &amp;A</oddHeader>
    <oddFooter>&amp;C&amp;"Times New Roman,Standard"&amp;12 Auszug BBPneo 14.11.2025/Michael Mi Backhaus</oddFooter>
    <evenFooter>&amp;CAuszug BBPneo 14.11.2025/Michael Mi Backhaus</evenFooter>
  </headerFooter>
  <rowBreaks count="2" manualBreakCount="2">
    <brk id="30" max="16383" man="1"/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min="1" max="1" width="46.28515625" style="204" customWidth="1"/>
    <col min="2" max="2" width="46.42578125" style="204" customWidth="1"/>
    <col min="3" max="3" width="37.140625" style="204" customWidth="1"/>
    <col min="4" max="4" width="26.42578125" style="205" customWidth="1"/>
    <col min="5" max="5" width="24.28515625" style="204" customWidth="1"/>
    <col min="6" max="6" width="14.42578125" style="204" customWidth="1"/>
    <col min="7" max="7" width="16.42578125" style="204" customWidth="1"/>
    <col min="8" max="257" width="14.42578125" style="204" customWidth="1"/>
    <col min="258" max="258" width="46.42578125" style="204" customWidth="1"/>
    <col min="259" max="259" width="18.7109375" style="204" customWidth="1"/>
    <col min="260" max="260" width="26.42578125" style="204" customWidth="1"/>
    <col min="261" max="261" width="24.28515625" style="204" customWidth="1"/>
    <col min="262" max="513" width="14.42578125" style="204" customWidth="1"/>
    <col min="514" max="514" width="46.42578125" style="204" customWidth="1"/>
    <col min="515" max="515" width="18.7109375" style="204" customWidth="1"/>
    <col min="516" max="516" width="26.42578125" style="204" customWidth="1"/>
    <col min="517" max="517" width="24.28515625" style="204" customWidth="1"/>
    <col min="518" max="769" width="14.42578125" style="204" customWidth="1"/>
    <col min="770" max="770" width="46.42578125" style="204" customWidth="1"/>
    <col min="771" max="771" width="18.7109375" style="204" customWidth="1"/>
    <col min="772" max="772" width="26.42578125" style="204" customWidth="1"/>
    <col min="773" max="773" width="24.28515625" style="204" customWidth="1"/>
    <col min="774" max="1024" width="14.42578125" style="204" customWidth="1"/>
  </cols>
  <sheetData>
    <row r="1" spans="1:5" ht="15.75" customHeight="1">
      <c r="A1" s="206" t="s">
        <v>671</v>
      </c>
      <c r="B1" s="483" t="s">
        <v>672</v>
      </c>
      <c r="C1" s="302"/>
      <c r="D1" s="484"/>
    </row>
    <row r="2" spans="1:5" ht="15" customHeight="1">
      <c r="A2" s="275" t="s">
        <v>673</v>
      </c>
      <c r="B2" s="276" t="s">
        <v>134</v>
      </c>
      <c r="C2" s="276" t="s">
        <v>674</v>
      </c>
      <c r="D2" s="276" t="s">
        <v>675</v>
      </c>
      <c r="E2" s="276" t="s">
        <v>676</v>
      </c>
    </row>
    <row r="3" spans="1:5" ht="15" customHeight="1">
      <c r="A3" s="207" t="s">
        <v>677</v>
      </c>
      <c r="B3" s="208" t="s">
        <v>677</v>
      </c>
      <c r="C3" s="208" t="s">
        <v>678</v>
      </c>
      <c r="D3" s="209" t="s">
        <v>679</v>
      </c>
      <c r="E3" s="210"/>
    </row>
    <row r="4" spans="1:5" ht="15" customHeight="1">
      <c r="A4" s="207" t="s">
        <v>680</v>
      </c>
      <c r="B4" s="208" t="s">
        <v>680</v>
      </c>
      <c r="C4" s="277" t="s">
        <v>681</v>
      </c>
      <c r="D4" s="209" t="s">
        <v>679</v>
      </c>
      <c r="E4" s="210"/>
    </row>
    <row r="5" spans="1:5" ht="15" customHeight="1">
      <c r="A5" s="278" t="s">
        <v>682</v>
      </c>
      <c r="B5" s="277" t="s">
        <v>682</v>
      </c>
      <c r="C5" s="277" t="s">
        <v>683</v>
      </c>
      <c r="D5" s="209" t="s">
        <v>679</v>
      </c>
      <c r="E5" s="210"/>
    </row>
    <row r="6" spans="1:5" ht="15" customHeight="1">
      <c r="A6" s="278" t="s">
        <v>684</v>
      </c>
      <c r="B6" s="277" t="s">
        <v>684</v>
      </c>
      <c r="C6" s="277" t="s">
        <v>685</v>
      </c>
      <c r="D6" s="209" t="s">
        <v>679</v>
      </c>
      <c r="E6" s="210"/>
    </row>
    <row r="7" spans="1:5" ht="15" customHeight="1">
      <c r="A7" s="211" t="s">
        <v>686</v>
      </c>
      <c r="B7" s="212" t="s">
        <v>686</v>
      </c>
      <c r="C7" s="208" t="s">
        <v>687</v>
      </c>
      <c r="D7" s="209" t="s">
        <v>679</v>
      </c>
      <c r="E7" s="210"/>
    </row>
    <row r="8" spans="1:5" ht="15" customHeight="1">
      <c r="A8" s="207" t="s">
        <v>688</v>
      </c>
      <c r="B8" s="208" t="s">
        <v>688</v>
      </c>
      <c r="C8" s="277" t="s">
        <v>689</v>
      </c>
      <c r="D8" s="209" t="s">
        <v>679</v>
      </c>
      <c r="E8" s="210"/>
    </row>
    <row r="9" spans="1:5" ht="15" customHeight="1">
      <c r="A9" s="207" t="s">
        <v>690</v>
      </c>
      <c r="B9" s="208" t="s">
        <v>690</v>
      </c>
      <c r="C9" s="208" t="s">
        <v>691</v>
      </c>
      <c r="D9" s="209" t="s">
        <v>692</v>
      </c>
      <c r="E9" s="210"/>
    </row>
    <row r="10" spans="1:5" ht="15" customHeight="1">
      <c r="A10" s="207" t="s">
        <v>693</v>
      </c>
      <c r="B10" s="208" t="s">
        <v>693</v>
      </c>
      <c r="C10" s="208" t="s">
        <v>694</v>
      </c>
      <c r="D10" s="209" t="s">
        <v>695</v>
      </c>
      <c r="E10" s="210"/>
    </row>
    <row r="11" spans="1:5" ht="15" customHeight="1">
      <c r="A11" s="207" t="s">
        <v>696</v>
      </c>
      <c r="B11" s="208" t="s">
        <v>696</v>
      </c>
      <c r="C11" s="208" t="s">
        <v>697</v>
      </c>
      <c r="D11" s="209" t="s">
        <v>698</v>
      </c>
      <c r="E11" s="210"/>
    </row>
    <row r="12" spans="1:5" ht="15" customHeight="1">
      <c r="A12" s="207" t="s">
        <v>699</v>
      </c>
      <c r="B12" s="208" t="s">
        <v>699</v>
      </c>
      <c r="C12" s="208" t="s">
        <v>700</v>
      </c>
      <c r="D12" s="209" t="s">
        <v>679</v>
      </c>
      <c r="E12" s="210"/>
    </row>
    <row r="13" spans="1:5" ht="15" customHeight="1">
      <c r="A13" s="207" t="s">
        <v>701</v>
      </c>
      <c r="B13" s="208" t="s">
        <v>701</v>
      </c>
      <c r="C13" s="208" t="s">
        <v>702</v>
      </c>
      <c r="D13" s="209" t="s">
        <v>679</v>
      </c>
      <c r="E13" s="210"/>
    </row>
    <row r="14" spans="1:5" ht="30" customHeight="1">
      <c r="A14" s="278" t="s">
        <v>703</v>
      </c>
      <c r="B14" s="279" t="s">
        <v>704</v>
      </c>
      <c r="C14" s="277" t="s">
        <v>703</v>
      </c>
      <c r="D14" s="209" t="s">
        <v>698</v>
      </c>
      <c r="E14" s="210"/>
    </row>
    <row r="15" spans="1:5" ht="15" customHeight="1">
      <c r="A15" s="207" t="s">
        <v>705</v>
      </c>
      <c r="B15" s="208" t="s">
        <v>706</v>
      </c>
      <c r="C15" s="208" t="s">
        <v>705</v>
      </c>
      <c r="D15" s="209" t="s">
        <v>679</v>
      </c>
      <c r="E15" s="210"/>
    </row>
    <row r="16" spans="1:5" ht="15" customHeight="1">
      <c r="A16" s="278" t="s">
        <v>707</v>
      </c>
      <c r="B16" s="277" t="s">
        <v>707</v>
      </c>
      <c r="C16" s="277" t="s">
        <v>708</v>
      </c>
      <c r="D16" s="209" t="s">
        <v>698</v>
      </c>
      <c r="E16" s="210"/>
    </row>
    <row r="17" spans="1:5" ht="31.5" customHeight="1">
      <c r="A17" s="278" t="s">
        <v>709</v>
      </c>
      <c r="B17" s="277" t="s">
        <v>709</v>
      </c>
      <c r="C17" s="277" t="s">
        <v>710</v>
      </c>
      <c r="D17" s="209" t="s">
        <v>698</v>
      </c>
      <c r="E17" s="210"/>
    </row>
    <row r="18" spans="1:5" ht="15" customHeight="1">
      <c r="A18" s="207" t="s">
        <v>711</v>
      </c>
      <c r="B18" s="208" t="s">
        <v>712</v>
      </c>
      <c r="C18" s="208" t="s">
        <v>713</v>
      </c>
      <c r="D18" s="209" t="s">
        <v>698</v>
      </c>
      <c r="E18" s="210"/>
    </row>
    <row r="19" spans="1:5" ht="15" customHeight="1">
      <c r="A19" s="207" t="s">
        <v>714</v>
      </c>
      <c r="B19" s="208" t="s">
        <v>715</v>
      </c>
      <c r="C19" s="208" t="s">
        <v>716</v>
      </c>
      <c r="D19" s="209" t="s">
        <v>698</v>
      </c>
      <c r="E19" s="210"/>
    </row>
    <row r="20" spans="1:5" ht="15" customHeight="1">
      <c r="A20" s="207" t="s">
        <v>717</v>
      </c>
      <c r="B20" s="208" t="s">
        <v>718</v>
      </c>
      <c r="C20" s="208" t="s">
        <v>719</v>
      </c>
      <c r="D20" s="209" t="s">
        <v>698</v>
      </c>
      <c r="E20" s="210"/>
    </row>
    <row r="21" spans="1:5" ht="15" customHeight="1">
      <c r="A21" s="207" t="s">
        <v>720</v>
      </c>
      <c r="B21" s="208" t="s">
        <v>720</v>
      </c>
      <c r="C21" s="208" t="s">
        <v>721</v>
      </c>
      <c r="D21" s="209" t="s">
        <v>679</v>
      </c>
      <c r="E21" s="210"/>
    </row>
    <row r="22" spans="1:5" ht="15" customHeight="1">
      <c r="A22" s="207" t="s">
        <v>722</v>
      </c>
      <c r="B22" s="208" t="s">
        <v>723</v>
      </c>
      <c r="C22" s="208" t="s">
        <v>722</v>
      </c>
      <c r="D22" s="209" t="s">
        <v>698</v>
      </c>
      <c r="E22" s="210"/>
    </row>
    <row r="23" spans="1:5" ht="15" customHeight="1">
      <c r="A23" s="207" t="s">
        <v>724</v>
      </c>
      <c r="B23" s="208" t="s">
        <v>724</v>
      </c>
      <c r="C23" s="208" t="s">
        <v>725</v>
      </c>
      <c r="D23" s="209" t="s">
        <v>679</v>
      </c>
      <c r="E23" s="210"/>
    </row>
    <row r="24" spans="1:5" ht="30" customHeight="1">
      <c r="A24" s="207" t="s">
        <v>726</v>
      </c>
      <c r="B24" s="208" t="s">
        <v>726</v>
      </c>
      <c r="C24" s="208" t="s">
        <v>727</v>
      </c>
      <c r="D24" s="209" t="s">
        <v>728</v>
      </c>
      <c r="E24" s="210"/>
    </row>
    <row r="25" spans="1:5" ht="15" customHeight="1">
      <c r="A25" s="278" t="s">
        <v>729</v>
      </c>
      <c r="B25" s="277" t="s">
        <v>729</v>
      </c>
      <c r="C25" s="277" t="s">
        <v>730</v>
      </c>
      <c r="D25" s="209" t="s">
        <v>679</v>
      </c>
      <c r="E25" s="210"/>
    </row>
    <row r="26" spans="1:5" ht="15" customHeight="1">
      <c r="A26" s="278" t="s">
        <v>731</v>
      </c>
      <c r="B26" s="277" t="s">
        <v>731</v>
      </c>
      <c r="C26" s="277" t="s">
        <v>732</v>
      </c>
      <c r="D26" s="209" t="s">
        <v>679</v>
      </c>
      <c r="E26" s="210"/>
    </row>
    <row r="27" spans="1:5" ht="15" customHeight="1">
      <c r="A27" s="278" t="s">
        <v>733</v>
      </c>
      <c r="B27" s="277" t="s">
        <v>733</v>
      </c>
      <c r="C27" s="277" t="s">
        <v>734</v>
      </c>
      <c r="D27" s="209" t="s">
        <v>698</v>
      </c>
      <c r="E27" s="210"/>
    </row>
    <row r="28" spans="1:5" ht="15" customHeight="1">
      <c r="A28" s="278" t="s">
        <v>735</v>
      </c>
      <c r="B28" s="277" t="s">
        <v>736</v>
      </c>
      <c r="C28" s="277" t="s">
        <v>735</v>
      </c>
      <c r="D28" s="209" t="s">
        <v>679</v>
      </c>
      <c r="E28" s="210"/>
    </row>
    <row r="29" spans="1:5" ht="15" customHeight="1">
      <c r="A29" s="278" t="s">
        <v>737</v>
      </c>
      <c r="B29" s="277" t="s">
        <v>737</v>
      </c>
      <c r="C29" s="277" t="s">
        <v>738</v>
      </c>
      <c r="D29" s="209" t="s">
        <v>698</v>
      </c>
      <c r="E29" s="210"/>
    </row>
    <row r="30" spans="1:5" ht="15" customHeight="1">
      <c r="A30" s="278" t="s">
        <v>739</v>
      </c>
      <c r="B30" s="277" t="s">
        <v>739</v>
      </c>
      <c r="C30" s="277" t="s">
        <v>740</v>
      </c>
      <c r="D30" s="209" t="s">
        <v>698</v>
      </c>
      <c r="E30" s="210"/>
    </row>
    <row r="31" spans="1:5" ht="15" customHeight="1">
      <c r="A31" s="207" t="s">
        <v>741</v>
      </c>
      <c r="B31" s="208" t="s">
        <v>742</v>
      </c>
      <c r="C31" s="208" t="s">
        <v>741</v>
      </c>
      <c r="D31" s="209"/>
      <c r="E31" s="210"/>
    </row>
    <row r="32" spans="1:5" ht="15" customHeight="1">
      <c r="A32" s="207" t="s">
        <v>743</v>
      </c>
      <c r="B32" s="208" t="s">
        <v>744</v>
      </c>
      <c r="C32" s="208" t="s">
        <v>743</v>
      </c>
      <c r="D32" s="209" t="s">
        <v>698</v>
      </c>
      <c r="E32" s="210"/>
    </row>
    <row r="33" spans="1:7" ht="15" customHeight="1">
      <c r="A33" s="207" t="s">
        <v>745</v>
      </c>
      <c r="B33" s="208" t="s">
        <v>746</v>
      </c>
      <c r="C33" s="208" t="s">
        <v>745</v>
      </c>
      <c r="D33" s="209" t="s">
        <v>698</v>
      </c>
      <c r="E33" s="210"/>
    </row>
    <row r="34" spans="1:7" ht="15" customHeight="1">
      <c r="A34" s="207" t="s">
        <v>747</v>
      </c>
      <c r="B34" s="208" t="s">
        <v>747</v>
      </c>
      <c r="C34" s="208" t="s">
        <v>748</v>
      </c>
      <c r="D34" s="209" t="s">
        <v>679</v>
      </c>
      <c r="E34" s="210"/>
    </row>
    <row r="35" spans="1:7" ht="15" customHeight="1">
      <c r="A35" s="278" t="s">
        <v>749</v>
      </c>
      <c r="B35" s="277" t="s">
        <v>749</v>
      </c>
      <c r="C35" s="277" t="s">
        <v>750</v>
      </c>
      <c r="D35" s="209" t="s">
        <v>698</v>
      </c>
      <c r="E35" s="210"/>
    </row>
    <row r="36" spans="1:7" ht="15" customHeight="1">
      <c r="A36" s="278" t="s">
        <v>751</v>
      </c>
      <c r="B36" s="277" t="s">
        <v>751</v>
      </c>
      <c r="C36" s="277" t="s">
        <v>752</v>
      </c>
      <c r="D36" s="209" t="s">
        <v>698</v>
      </c>
      <c r="E36" s="210"/>
    </row>
    <row r="37" spans="1:7" ht="15" customHeight="1">
      <c r="A37" s="278" t="s">
        <v>41</v>
      </c>
      <c r="B37" s="277" t="s">
        <v>41</v>
      </c>
      <c r="C37" s="277" t="s">
        <v>753</v>
      </c>
      <c r="D37" s="209" t="s">
        <v>679</v>
      </c>
      <c r="E37" s="210"/>
    </row>
    <row r="38" spans="1:7" ht="15" customHeight="1">
      <c r="A38" s="278" t="s">
        <v>754</v>
      </c>
      <c r="B38" s="277" t="s">
        <v>754</v>
      </c>
      <c r="C38" s="277" t="s">
        <v>755</v>
      </c>
      <c r="D38" s="209" t="s">
        <v>679</v>
      </c>
      <c r="E38" s="210"/>
    </row>
    <row r="39" spans="1:7" ht="15" customHeight="1">
      <c r="A39" s="278" t="s">
        <v>756</v>
      </c>
      <c r="B39" s="277" t="s">
        <v>756</v>
      </c>
      <c r="C39" s="277" t="s">
        <v>757</v>
      </c>
      <c r="D39" s="209" t="s">
        <v>698</v>
      </c>
      <c r="E39" s="210"/>
    </row>
    <row r="40" spans="1:7" ht="15" customHeight="1">
      <c r="A40" s="278" t="s">
        <v>758</v>
      </c>
      <c r="B40" s="277" t="s">
        <v>758</v>
      </c>
      <c r="C40" s="277" t="s">
        <v>759</v>
      </c>
      <c r="D40" s="209" t="s">
        <v>679</v>
      </c>
      <c r="E40" s="210"/>
    </row>
    <row r="41" spans="1:7" ht="15" customHeight="1">
      <c r="A41" s="207" t="s">
        <v>760</v>
      </c>
      <c r="B41" s="208" t="s">
        <v>760</v>
      </c>
      <c r="C41" s="208" t="s">
        <v>761</v>
      </c>
      <c r="D41" s="209" t="s">
        <v>695</v>
      </c>
      <c r="E41" s="210"/>
    </row>
    <row r="42" spans="1:7" ht="15" customHeight="1">
      <c r="A42" s="278" t="s">
        <v>762</v>
      </c>
      <c r="B42" s="277" t="s">
        <v>762</v>
      </c>
      <c r="C42" s="277" t="s">
        <v>763</v>
      </c>
      <c r="D42" s="209" t="s">
        <v>698</v>
      </c>
      <c r="E42" s="210"/>
    </row>
    <row r="43" spans="1:7" ht="15" customHeight="1">
      <c r="A43" s="278" t="s">
        <v>764</v>
      </c>
      <c r="B43" s="277" t="s">
        <v>764</v>
      </c>
      <c r="C43" s="277" t="s">
        <v>765</v>
      </c>
      <c r="D43" s="209" t="s">
        <v>698</v>
      </c>
      <c r="E43" s="210"/>
    </row>
    <row r="44" spans="1:7" ht="23.25" customHeight="1">
      <c r="A44" s="280" t="s">
        <v>766</v>
      </c>
      <c r="B44" s="280" t="s">
        <v>766</v>
      </c>
      <c r="C44" s="281" t="s">
        <v>767</v>
      </c>
      <c r="D44" s="213" t="s">
        <v>768</v>
      </c>
      <c r="E44" s="214"/>
      <c r="G44" s="205"/>
    </row>
    <row r="45" spans="1:7" ht="23.25" customHeight="1">
      <c r="A45" s="282" t="s">
        <v>769</v>
      </c>
      <c r="B45" s="282" t="s">
        <v>769</v>
      </c>
      <c r="C45" s="281" t="s">
        <v>767</v>
      </c>
      <c r="D45" s="213" t="s">
        <v>768</v>
      </c>
      <c r="E45" s="214"/>
    </row>
    <row r="46" spans="1:7" ht="23.25" customHeight="1">
      <c r="A46" s="280" t="s">
        <v>770</v>
      </c>
      <c r="B46" s="281" t="s">
        <v>770</v>
      </c>
      <c r="C46" s="281" t="s">
        <v>771</v>
      </c>
      <c r="D46" s="213" t="s">
        <v>768</v>
      </c>
      <c r="E46" s="214"/>
    </row>
    <row r="47" spans="1:7" ht="23.25" customHeight="1">
      <c r="A47" s="280" t="s">
        <v>772</v>
      </c>
      <c r="B47" s="281" t="s">
        <v>770</v>
      </c>
      <c r="C47" s="281" t="s">
        <v>771</v>
      </c>
      <c r="D47" s="213" t="s">
        <v>768</v>
      </c>
      <c r="E47" s="214"/>
    </row>
    <row r="48" spans="1:7" ht="23.25" customHeight="1">
      <c r="A48" s="280" t="s">
        <v>773</v>
      </c>
      <c r="B48" s="281" t="s">
        <v>773</v>
      </c>
      <c r="C48" s="281" t="s">
        <v>774</v>
      </c>
      <c r="D48" s="213" t="s">
        <v>768</v>
      </c>
      <c r="E48" s="214"/>
    </row>
    <row r="49" spans="1:5" ht="23.25" customHeight="1">
      <c r="A49" s="280" t="s">
        <v>775</v>
      </c>
      <c r="B49" s="281" t="s">
        <v>773</v>
      </c>
      <c r="C49" s="281" t="s">
        <v>774</v>
      </c>
      <c r="D49" s="213" t="s">
        <v>768</v>
      </c>
      <c r="E49" s="214"/>
    </row>
    <row r="50" spans="1:5" ht="23.25" customHeight="1">
      <c r="A50" s="280" t="s">
        <v>776</v>
      </c>
      <c r="B50" s="281" t="s">
        <v>776</v>
      </c>
      <c r="C50" s="281" t="s">
        <v>777</v>
      </c>
      <c r="D50" s="213" t="s">
        <v>768</v>
      </c>
      <c r="E50" s="214"/>
    </row>
    <row r="51" spans="1:5" ht="23.25" customHeight="1">
      <c r="A51" s="280" t="s">
        <v>778</v>
      </c>
      <c r="B51" s="281" t="s">
        <v>776</v>
      </c>
      <c r="C51" s="281" t="s">
        <v>777</v>
      </c>
      <c r="D51" s="213" t="s">
        <v>768</v>
      </c>
      <c r="E51" s="214"/>
    </row>
    <row r="52" spans="1:5" ht="23.25" customHeight="1">
      <c r="A52" s="215" t="s">
        <v>779</v>
      </c>
      <c r="B52" s="281" t="s">
        <v>780</v>
      </c>
      <c r="C52" s="216" t="s">
        <v>781</v>
      </c>
      <c r="D52" s="213" t="s">
        <v>768</v>
      </c>
      <c r="E52" s="214"/>
    </row>
    <row r="53" spans="1:5" ht="23.25" customHeight="1">
      <c r="A53" s="215" t="s">
        <v>782</v>
      </c>
      <c r="B53" s="281" t="s">
        <v>780</v>
      </c>
      <c r="C53" s="216" t="s">
        <v>781</v>
      </c>
      <c r="D53" s="213" t="s">
        <v>768</v>
      </c>
      <c r="E53" s="214"/>
    </row>
    <row r="54" spans="1:5" ht="15" customHeight="1">
      <c r="A54" s="217" t="s">
        <v>783</v>
      </c>
      <c r="B54" s="218"/>
      <c r="C54" s="218"/>
      <c r="D54" s="219"/>
      <c r="E54" s="220"/>
    </row>
  </sheetData>
  <mergeCells count="1">
    <mergeCell ref="B1:D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 &amp;A</oddHeader>
    <oddFooter>&amp;C&amp;"Times New Roman,Standard"&amp;12 Auszug BBPneo 14.11.2025/Michael Mi Backhaus</oddFooter>
    <evenFooter>&amp;CAuszug BBPneo 14.11.2025/Michael Mi Backhaus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 outlineLevelCol="1"/>
  <cols>
    <col min="1" max="1" width="27.7109375" customWidth="1" outlineLevel="1"/>
    <col min="2" max="2" width="1.85546875" customWidth="1" outlineLevel="1"/>
    <col min="3" max="3" width="34.5703125" customWidth="1" outlineLevel="1"/>
    <col min="4" max="4" width="1.85546875" customWidth="1" outlineLevel="1"/>
    <col min="5" max="5" width="37.140625" customWidth="1" outlineLevel="1"/>
    <col min="6" max="6" width="1.85546875" customWidth="1" outlineLevel="1"/>
    <col min="7" max="7" width="28.5703125" customWidth="1" outlineLevel="1"/>
    <col min="8" max="8" width="1.85546875" customWidth="1" outlineLevel="1"/>
    <col min="9" max="9" width="14.42578125" customWidth="1" outlineLevel="1"/>
    <col min="10" max="10" width="46.140625" customWidth="1" outlineLevel="1"/>
    <col min="11" max="11" width="2.140625" customWidth="1" outlineLevel="1"/>
    <col min="12" max="12" width="23.5703125" customWidth="1" outlineLevel="1"/>
    <col min="13" max="13" width="1.85546875" customWidth="1" outlineLevel="1"/>
    <col min="14" max="14" width="61" customWidth="1" outlineLevel="1"/>
    <col min="15" max="15" width="3.28515625" customWidth="1"/>
    <col min="16" max="16" width="2.140625" customWidth="1"/>
    <col min="17" max="17" width="21.28515625" customWidth="1"/>
    <col min="18" max="18" width="24.140625" customWidth="1"/>
    <col min="19" max="19" width="27.42578125" customWidth="1"/>
    <col min="20" max="20" width="15.85546875" customWidth="1"/>
    <col min="21" max="21" width="19.140625" customWidth="1"/>
    <col min="22" max="22" width="16.7109375" customWidth="1"/>
    <col min="23" max="23" width="37.140625" customWidth="1"/>
    <col min="24" max="24" width="23.7109375" customWidth="1"/>
    <col min="25" max="25" width="26.42578125" customWidth="1"/>
    <col min="26" max="26" width="17.5703125" customWidth="1"/>
    <col min="27" max="27" width="38.140625" customWidth="1"/>
    <col min="28" max="28" width="179.140625" customWidth="1"/>
    <col min="29" max="29" width="15.140625" customWidth="1"/>
    <col min="30" max="30" width="37.85546875" customWidth="1"/>
    <col min="31" max="31" width="20.7109375" customWidth="1"/>
    <col min="32" max="32" width="30.5703125" customWidth="1"/>
    <col min="33" max="33" width="25.140625" customWidth="1"/>
    <col min="34" max="34" width="17.42578125" customWidth="1"/>
    <col min="35" max="35" width="16.7109375" customWidth="1"/>
    <col min="36" max="36" width="24.85546875" customWidth="1"/>
    <col min="37" max="37" width="28.85546875" customWidth="1"/>
    <col min="38" max="38" width="18.7109375" customWidth="1"/>
    <col min="39" max="1024" width="13.5703125" customWidth="1"/>
  </cols>
  <sheetData>
    <row r="1" spans="1:37" ht="21" customHeight="1">
      <c r="A1" s="486" t="s">
        <v>784</v>
      </c>
      <c r="B1" s="469"/>
      <c r="C1" s="469"/>
      <c r="D1" s="469"/>
      <c r="E1" s="469"/>
      <c r="J1" s="177"/>
      <c r="L1" s="283"/>
      <c r="N1" s="178"/>
      <c r="Q1" s="486" t="s">
        <v>785</v>
      </c>
      <c r="R1" s="469"/>
      <c r="S1" s="469"/>
      <c r="W1" s="179"/>
      <c r="AA1" s="179"/>
    </row>
    <row r="2" spans="1:37" ht="15.75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S2" s="485" t="s">
        <v>786</v>
      </c>
      <c r="T2" s="302"/>
      <c r="U2" s="302"/>
      <c r="V2" s="302"/>
      <c r="W2" s="302"/>
      <c r="X2" s="487" t="s">
        <v>787</v>
      </c>
      <c r="Y2" s="302"/>
      <c r="Z2" s="302"/>
      <c r="AA2" s="302"/>
    </row>
    <row r="3" spans="1:37" ht="15" customHeight="1">
      <c r="Q3" s="181">
        <v>1</v>
      </c>
      <c r="R3" s="181">
        <v>2</v>
      </c>
      <c r="S3" s="181">
        <v>3</v>
      </c>
      <c r="T3" s="181">
        <v>4</v>
      </c>
      <c r="U3" s="181">
        <v>5</v>
      </c>
      <c r="V3" s="181">
        <v>6</v>
      </c>
      <c r="W3" s="182">
        <v>7</v>
      </c>
      <c r="X3" s="181">
        <v>8</v>
      </c>
      <c r="Y3" s="181">
        <v>9</v>
      </c>
      <c r="Z3" s="181">
        <v>10</v>
      </c>
      <c r="AA3" s="181">
        <v>11</v>
      </c>
      <c r="AB3" s="181">
        <v>12</v>
      </c>
    </row>
    <row r="4" spans="1:37" ht="15" customHeight="1">
      <c r="R4" s="183"/>
      <c r="S4" s="184" t="s">
        <v>788</v>
      </c>
      <c r="T4" s="185"/>
      <c r="W4" s="186" t="s">
        <v>789</v>
      </c>
      <c r="X4" s="187"/>
      <c r="AA4" s="184" t="s">
        <v>790</v>
      </c>
    </row>
    <row r="5" spans="1:37" ht="30" customHeight="1">
      <c r="A5" s="188" t="s">
        <v>791</v>
      </c>
      <c r="C5" s="188" t="s">
        <v>792</v>
      </c>
      <c r="E5" s="188" t="s">
        <v>793</v>
      </c>
      <c r="G5" s="188" t="s">
        <v>794</v>
      </c>
      <c r="I5" s="188" t="s">
        <v>795</v>
      </c>
      <c r="J5" s="188" t="s">
        <v>796</v>
      </c>
      <c r="L5" s="188" t="s">
        <v>797</v>
      </c>
      <c r="N5" s="188" t="s">
        <v>31</v>
      </c>
      <c r="Q5" s="189" t="s">
        <v>798</v>
      </c>
      <c r="R5" s="190" t="s">
        <v>799</v>
      </c>
      <c r="S5" s="191" t="s">
        <v>800</v>
      </c>
      <c r="T5" s="189" t="s">
        <v>801</v>
      </c>
      <c r="U5" s="189" t="s">
        <v>802</v>
      </c>
      <c r="V5" s="189" t="s">
        <v>803</v>
      </c>
      <c r="W5" s="189" t="s">
        <v>804</v>
      </c>
      <c r="X5" s="192" t="s">
        <v>805</v>
      </c>
      <c r="Y5" s="189" t="s">
        <v>806</v>
      </c>
      <c r="Z5" s="189" t="s">
        <v>807</v>
      </c>
      <c r="AA5" s="189" t="s">
        <v>808</v>
      </c>
      <c r="AB5" s="189" t="s">
        <v>809</v>
      </c>
    </row>
    <row r="6" spans="1:37" ht="15" customHeight="1">
      <c r="A6" t="s">
        <v>87</v>
      </c>
      <c r="C6" t="s">
        <v>87</v>
      </c>
      <c r="E6" s="193" t="s">
        <v>810</v>
      </c>
      <c r="G6" t="s">
        <v>811</v>
      </c>
      <c r="I6" t="s">
        <v>812</v>
      </c>
      <c r="J6" t="s">
        <v>813</v>
      </c>
      <c r="L6" t="s">
        <v>814</v>
      </c>
      <c r="N6" t="s">
        <v>815</v>
      </c>
      <c r="Q6" s="194" t="s">
        <v>69</v>
      </c>
      <c r="R6" s="284">
        <f>IF('(1-4)Anmeldevordruck'!BJ25="","",'(1-4)Anmeldevordruck'!BJ25)</f>
        <v>46424.875</v>
      </c>
      <c r="S6" s="195">
        <v>217</v>
      </c>
      <c r="T6" s="185">
        <f>Tab_Anmeldefristen[[#This Row],[Vorlauf für Anmeldung '[Anz. Tage']]]/7</f>
        <v>31</v>
      </c>
      <c r="U6" s="285">
        <f>IF(Tab_Anmeldefristen[[#This Row],[gepl. Baubeginn]]="","-",(Tab_Anmeldefristen[[#This Row],[gepl. Baubeginn]]-Tab_Anmeldefristen[[#This Row],[Vorlauf für Anmeldung '[Anz. Tage']]]))</f>
        <v>46207.875</v>
      </c>
      <c r="V6" s="196">
        <f>IFERROR(WEEKDAY(Tab_Anmeldefristen[[#This Row],[Rückwärtsrechn. '[Datum']]],2),"-")</f>
        <v>6</v>
      </c>
      <c r="W6" s="28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>46204.875</v>
      </c>
      <c r="X6" s="287">
        <f>IF('(1-4)Anmeldevordruck'!BJ13="","-",'(1-4)Anmeldevordruck'!BJ13)</f>
        <v>45678</v>
      </c>
      <c r="Y6" s="285">
        <f>IFERROR(IF(Tab_Anmeldefristen[[#This Row],[Anmeldedatum]]="","-",Tab_Anmeldefristen[[#This Row],[Anmeldedatum]]+Tab_Anmeldefristen[[#This Row],[Vorlauf für Anmeldung '[Anz. Tage']]]),"-")</f>
        <v>45895</v>
      </c>
      <c r="Z6" s="185">
        <f>IFERROR(WEEKDAY(Tab_Anmeldefristen[[#This Row],[Baubeginn fristgerecht '[Datum']]],2),"-")</f>
        <v>2</v>
      </c>
      <c r="AA6" s="28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>45894</v>
      </c>
      <c r="AB6" t="s">
        <v>816</v>
      </c>
    </row>
    <row r="7" spans="1:37" ht="13.7" customHeight="1">
      <c r="A7" t="s">
        <v>6</v>
      </c>
      <c r="C7" t="s">
        <v>6</v>
      </c>
      <c r="E7" t="s">
        <v>817</v>
      </c>
      <c r="G7" t="s">
        <v>818</v>
      </c>
      <c r="I7" t="s">
        <v>52</v>
      </c>
      <c r="J7" t="s">
        <v>819</v>
      </c>
      <c r="L7" t="s">
        <v>820</v>
      </c>
      <c r="N7" t="s">
        <v>821</v>
      </c>
      <c r="Q7" s="194" t="s">
        <v>822</v>
      </c>
      <c r="R7" s="289">
        <f>IF('(1-4)Anmeldevordruck'!BJ25="","",'(1-4)Anmeldevordruck'!BJ25)</f>
        <v>46424.875</v>
      </c>
      <c r="S7" s="195">
        <v>98</v>
      </c>
      <c r="T7" s="185">
        <f>Tab_Anmeldefristen[[#This Row],[Vorlauf für Anmeldung '[Anz. Tage']]]/7</f>
        <v>14</v>
      </c>
      <c r="U7" s="285">
        <f>IF(Tab_Anmeldefristen[[#This Row],[gepl. Baubeginn]]="","-",(Tab_Anmeldefristen[[#This Row],[gepl. Baubeginn]]-Tab_Anmeldefristen[[#This Row],[Vorlauf für Anmeldung '[Anz. Tage']]]))</f>
        <v>46326.875</v>
      </c>
      <c r="V7" s="196">
        <f>IFERROR(WEEKDAY(Tab_Anmeldefristen[[#This Row],[Rückwärtsrechn. '[Datum']]],2),"-")</f>
        <v>6</v>
      </c>
      <c r="W7" s="28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>46323.875</v>
      </c>
      <c r="X7" s="287">
        <f>IF('(1-4)Anmeldevordruck'!BJ13="","-",'(1-4)Anmeldevordruck'!BJ13)</f>
        <v>45678</v>
      </c>
      <c r="Y7" s="285">
        <f>IFERROR(IF(Tab_Anmeldefristen[[#This Row],[Anmeldedatum]]="","-",Tab_Anmeldefristen[[#This Row],[Anmeldedatum]]+Tab_Anmeldefristen[[#This Row],[Vorlauf für Anmeldung '[Anz. Tage']]]),"-")</f>
        <v>45776</v>
      </c>
      <c r="Z7" s="185">
        <f>IFERROR(WEEKDAY(Tab_Anmeldefristen[[#This Row],[Baubeginn fristgerecht '[Datum']]],2),"-")</f>
        <v>2</v>
      </c>
      <c r="AA7" s="28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>45775</v>
      </c>
      <c r="AB7" t="s">
        <v>823</v>
      </c>
    </row>
    <row r="8" spans="1:37" ht="13.7" customHeight="1">
      <c r="C8" t="s">
        <v>82</v>
      </c>
      <c r="E8" t="s">
        <v>380</v>
      </c>
      <c r="G8" t="s">
        <v>824</v>
      </c>
      <c r="I8" t="s">
        <v>825</v>
      </c>
      <c r="J8" t="s">
        <v>826</v>
      </c>
      <c r="L8" t="s">
        <v>827</v>
      </c>
      <c r="N8" t="s">
        <v>828</v>
      </c>
      <c r="Q8" s="194" t="s">
        <v>829</v>
      </c>
      <c r="R8" s="289">
        <f>IF('(1-4)Anmeldevordruck'!BJ25="","",'(1-4)Anmeldevordruck'!BJ25)</f>
        <v>46424.875</v>
      </c>
      <c r="S8" s="195">
        <v>217</v>
      </c>
      <c r="T8" s="185">
        <f>Tab_Anmeldefristen[[#This Row],[Vorlauf für Anmeldung '[Anz. Tage']]]/7</f>
        <v>31</v>
      </c>
      <c r="U8" s="285">
        <f>IF(Tab_Anmeldefristen[[#This Row],[gepl. Baubeginn]]="","-",(Tab_Anmeldefristen[[#This Row],[gepl. Baubeginn]]-Tab_Anmeldefristen[[#This Row],[Vorlauf für Anmeldung '[Anz. Tage']]]))</f>
        <v>46207.875</v>
      </c>
      <c r="V8" s="196">
        <f>IFERROR(WEEKDAY(Tab_Anmeldefristen[[#This Row],[Rückwärtsrechn. '[Datum']]],2),"-")</f>
        <v>6</v>
      </c>
      <c r="W8" s="28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>46204.875</v>
      </c>
      <c r="X8" s="287">
        <f>IF('(1-4)Anmeldevordruck'!BJ13="","-",'(1-4)Anmeldevordruck'!BJ13)</f>
        <v>45678</v>
      </c>
      <c r="Y8" s="285">
        <f>IFERROR(IF(Tab_Anmeldefristen[[#This Row],[Anmeldedatum]]="","-",Tab_Anmeldefristen[[#This Row],[Anmeldedatum]]+Tab_Anmeldefristen[[#This Row],[Vorlauf für Anmeldung '[Anz. Tage']]]),"-")</f>
        <v>45895</v>
      </c>
      <c r="Z8" s="185">
        <f>IFERROR(WEEKDAY(Tab_Anmeldefristen[[#This Row],[Baubeginn fristgerecht '[Datum']]],2),"-")</f>
        <v>2</v>
      </c>
      <c r="AA8" s="28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>45894</v>
      </c>
      <c r="AB8" t="s">
        <v>830</v>
      </c>
    </row>
    <row r="9" spans="1:37" ht="13.7" customHeight="1">
      <c r="E9" t="s">
        <v>831</v>
      </c>
      <c r="G9" t="s">
        <v>832</v>
      </c>
      <c r="I9" t="s">
        <v>833</v>
      </c>
      <c r="J9" t="s">
        <v>834</v>
      </c>
      <c r="L9" t="s">
        <v>835</v>
      </c>
      <c r="N9" t="s">
        <v>836</v>
      </c>
      <c r="Q9" s="194" t="s">
        <v>837</v>
      </c>
      <c r="R9" s="289">
        <f>IF('(1-4)Anmeldevordruck'!BJ25="","",'(1-4)Anmeldevordruck'!BJ25)</f>
        <v>46424.875</v>
      </c>
      <c r="S9" s="195">
        <v>217</v>
      </c>
      <c r="T9" s="185">
        <f>Tab_Anmeldefristen[[#This Row],[Vorlauf für Anmeldung '[Anz. Tage']]]/7</f>
        <v>31</v>
      </c>
      <c r="U9" s="285">
        <f>IF(Tab_Anmeldefristen[[#This Row],[gepl. Baubeginn]]="","-",(Tab_Anmeldefristen[[#This Row],[gepl. Baubeginn]]-Tab_Anmeldefristen[[#This Row],[Vorlauf für Anmeldung '[Anz. Tage']]]))</f>
        <v>46207.875</v>
      </c>
      <c r="V9" s="196">
        <f>IFERROR(WEEKDAY(Tab_Anmeldefristen[[#This Row],[Rückwärtsrechn. '[Datum']]],2),"-")</f>
        <v>6</v>
      </c>
      <c r="W9" s="28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>46204.875</v>
      </c>
      <c r="X9" s="287">
        <f>IF('(1-4)Anmeldevordruck'!BJ13="","-",'(1-4)Anmeldevordruck'!BJ13)</f>
        <v>45678</v>
      </c>
      <c r="Y9" s="285">
        <f>IFERROR(IF(Tab_Anmeldefristen[[#This Row],[Anmeldedatum]]="","-",Tab_Anmeldefristen[[#This Row],[Anmeldedatum]]+Tab_Anmeldefristen[[#This Row],[Vorlauf für Anmeldung '[Anz. Tage']]]),"-")</f>
        <v>45895</v>
      </c>
      <c r="Z9" s="185">
        <f>IFERROR(WEEKDAY(Tab_Anmeldefristen[[#This Row],[Baubeginn fristgerecht '[Datum']]],2),"-")</f>
        <v>2</v>
      </c>
      <c r="AA9" s="28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>45894</v>
      </c>
      <c r="AB9" t="s">
        <v>838</v>
      </c>
    </row>
    <row r="10" spans="1:37" ht="13.7" customHeight="1">
      <c r="I10" t="s">
        <v>839</v>
      </c>
      <c r="J10" t="s">
        <v>840</v>
      </c>
      <c r="L10" t="s">
        <v>841</v>
      </c>
      <c r="Q10" s="194" t="s">
        <v>842</v>
      </c>
      <c r="R10" s="289">
        <f>IF('(1-4)Anmeldevordruck'!BJ25="","",'(1-4)Anmeldevordruck'!BJ25)</f>
        <v>46424.875</v>
      </c>
      <c r="S10" s="195">
        <v>42</v>
      </c>
      <c r="T10" s="185">
        <f>Tab_Anmeldefristen[[#This Row],[Vorlauf für Anmeldung '[Anz. Tage']]]/7</f>
        <v>6</v>
      </c>
      <c r="U10" s="285">
        <f>IF(Tab_Anmeldefristen[[#This Row],[gepl. Baubeginn]]="","-",(Tab_Anmeldefristen[[#This Row],[gepl. Baubeginn]]-Tab_Anmeldefristen[[#This Row],[Vorlauf für Anmeldung '[Anz. Tage']]]))</f>
        <v>46382.875</v>
      </c>
      <c r="V10" s="196">
        <f>IFERROR(WEEKDAY(Tab_Anmeldefristen[[#This Row],[Rückwärtsrechn. '[Datum']]],2),"-")</f>
        <v>6</v>
      </c>
      <c r="W10" s="286">
        <f>Tab_Anmeldefristen[[#This Row],[Rückwärtsrechn. '[Datum']]]</f>
        <v>46382.875</v>
      </c>
      <c r="X10" s="287">
        <f>IF('(1-4)Anmeldevordruck'!BJ13="","-",'(1-4)Anmeldevordruck'!BJ13)</f>
        <v>45678</v>
      </c>
      <c r="Y10" s="285">
        <f>IFERROR(IF(Tab_Anmeldefristen[[#This Row],[Anmeldedatum]]="","-",Tab_Anmeldefristen[[#This Row],[Anmeldedatum]]+Tab_Anmeldefristen[[#This Row],[Vorlauf für Anmeldung '[Anz. Tage']]]),"-")</f>
        <v>45720</v>
      </c>
      <c r="Z10" s="185">
        <f>IFERROR(WEEKDAY(Tab_Anmeldefristen[[#This Row],[Baubeginn fristgerecht '[Datum']]],2),"-")</f>
        <v>2</v>
      </c>
      <c r="AA10" s="28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>45720</v>
      </c>
      <c r="AB10" t="s">
        <v>843</v>
      </c>
    </row>
    <row r="11" spans="1:37" ht="13.7" customHeight="1">
      <c r="I11" t="s">
        <v>844</v>
      </c>
      <c r="J11" t="s">
        <v>845</v>
      </c>
      <c r="L11" t="s">
        <v>846</v>
      </c>
      <c r="Q11" s="194" t="s">
        <v>847</v>
      </c>
      <c r="R11" s="289">
        <f>IF('(1-4)Anmeldevordruck'!BJ25="","",'(1-4)Anmeldevordruck'!BJ25)</f>
        <v>46424.875</v>
      </c>
      <c r="S11" s="195">
        <v>28</v>
      </c>
      <c r="T11" s="185">
        <f>Tab_Anmeldefristen[[#This Row],[Vorlauf für Anmeldung '[Anz. Tage']]]/7</f>
        <v>4</v>
      </c>
      <c r="U11" s="285">
        <f>IF(Tab_Anmeldefristen[[#This Row],[gepl. Baubeginn]]="","-",(Tab_Anmeldefristen[[#This Row],[gepl. Baubeginn]]-Tab_Anmeldefristen[[#This Row],[Vorlauf für Anmeldung '[Anz. Tage']]]))</f>
        <v>46396.875</v>
      </c>
      <c r="V11" s="196">
        <f>IFERROR(WEEKDAY(Tab_Anmeldefristen[[#This Row],[Rückwärtsrechn. '[Datum']]],2),"-")</f>
        <v>6</v>
      </c>
      <c r="W11" s="286">
        <f>Tab_Anmeldefristen[[#This Row],[Rückwärtsrechn. '[Datum']]]</f>
        <v>46396.875</v>
      </c>
      <c r="X11" s="287">
        <f>IF('(1-4)Anmeldevordruck'!BJ13="","-",'(1-4)Anmeldevordruck'!BJ13)</f>
        <v>45678</v>
      </c>
      <c r="Y11" s="285">
        <f>IFERROR(IF(Tab_Anmeldefristen[[#This Row],[Anmeldedatum]]="","-",Tab_Anmeldefristen[[#This Row],[Anmeldedatum]]+Tab_Anmeldefristen[[#This Row],[Vorlauf für Anmeldung '[Anz. Tage']]]),"-")</f>
        <v>45706</v>
      </c>
      <c r="Z11" s="185">
        <f>IFERROR(WEEKDAY(Tab_Anmeldefristen[[#This Row],[Baubeginn fristgerecht '[Datum']]],2),"-")</f>
        <v>2</v>
      </c>
      <c r="AA11" s="28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>45706</v>
      </c>
      <c r="AB11" t="s">
        <v>848</v>
      </c>
    </row>
    <row r="12" spans="1:37" ht="15" customHeight="1">
      <c r="I12" t="s">
        <v>849</v>
      </c>
      <c r="J12" t="s">
        <v>850</v>
      </c>
      <c r="L12" t="s">
        <v>851</v>
      </c>
    </row>
    <row r="13" spans="1:37" ht="15" customHeight="1">
      <c r="L13" t="s">
        <v>30</v>
      </c>
      <c r="AH13" s="197"/>
      <c r="AI13" s="197"/>
      <c r="AJ13" s="197"/>
      <c r="AK13" s="197"/>
    </row>
    <row r="14" spans="1:37" ht="15" customHeight="1">
      <c r="Q14" s="198"/>
      <c r="AH14" s="188"/>
      <c r="AI14" s="188"/>
      <c r="AJ14" s="188"/>
      <c r="AK14" s="188"/>
    </row>
    <row r="15" spans="1:37" ht="15" customHeight="1">
      <c r="C15" s="188" t="s">
        <v>852</v>
      </c>
    </row>
    <row r="16" spans="1:37" ht="15" customHeight="1">
      <c r="C16" t="s">
        <v>853</v>
      </c>
    </row>
    <row r="17" spans="3:25" ht="15" customHeight="1">
      <c r="C17" t="s">
        <v>854</v>
      </c>
      <c r="W17" s="488" t="s">
        <v>855</v>
      </c>
      <c r="X17" s="299"/>
      <c r="Y17" s="299"/>
    </row>
    <row r="18" spans="3:25" ht="15" customHeight="1">
      <c r="C18" t="s">
        <v>856</v>
      </c>
      <c r="W18" s="199" t="s">
        <v>857</v>
      </c>
      <c r="X18" s="185">
        <v>1</v>
      </c>
      <c r="Y18" s="200" t="s">
        <v>858</v>
      </c>
    </row>
    <row r="19" spans="3:25" ht="15" customHeight="1">
      <c r="I19" t="s">
        <v>859</v>
      </c>
      <c r="W19" s="199" t="s">
        <v>860</v>
      </c>
      <c r="X19" s="185">
        <v>2</v>
      </c>
      <c r="Y19" s="200" t="s">
        <v>861</v>
      </c>
    </row>
    <row r="20" spans="3:25" ht="15" customHeight="1">
      <c r="W20" s="199" t="s">
        <v>862</v>
      </c>
      <c r="X20" s="185">
        <v>3</v>
      </c>
      <c r="Y20" s="200" t="s">
        <v>863</v>
      </c>
    </row>
    <row r="21" spans="3:25" ht="15" customHeight="1">
      <c r="J21" s="188" t="s">
        <v>864</v>
      </c>
      <c r="W21" s="199" t="s">
        <v>865</v>
      </c>
      <c r="X21" s="185">
        <v>4</v>
      </c>
      <c r="Y21" s="200" t="s">
        <v>866</v>
      </c>
    </row>
    <row r="22" spans="3:25" ht="15" customHeight="1">
      <c r="C22" s="188" t="s">
        <v>867</v>
      </c>
      <c r="J22" t="s">
        <v>69</v>
      </c>
      <c r="W22" s="199" t="s">
        <v>868</v>
      </c>
      <c r="X22" s="185">
        <v>5</v>
      </c>
      <c r="Y22" s="200" t="s">
        <v>869</v>
      </c>
    </row>
    <row r="23" spans="3:25" ht="15" customHeight="1">
      <c r="C23" t="s">
        <v>870</v>
      </c>
      <c r="W23" s="199" t="s">
        <v>162</v>
      </c>
      <c r="X23" s="185">
        <v>6</v>
      </c>
      <c r="Y23" s="200" t="s">
        <v>871</v>
      </c>
    </row>
    <row r="24" spans="3:25" ht="15" customHeight="1">
      <c r="J24" t="s">
        <v>385</v>
      </c>
      <c r="W24" s="201" t="s">
        <v>872</v>
      </c>
      <c r="X24" s="202">
        <v>7</v>
      </c>
      <c r="Y24" s="203" t="s">
        <v>873</v>
      </c>
    </row>
    <row r="25" spans="3:25" ht="15" customHeight="1">
      <c r="J25" t="s">
        <v>874</v>
      </c>
    </row>
    <row r="27" spans="3:25" ht="15" customHeight="1">
      <c r="J27" t="s">
        <v>875</v>
      </c>
    </row>
    <row r="28" spans="3:25" ht="15" customHeight="1">
      <c r="J28" t="s">
        <v>876</v>
      </c>
    </row>
    <row r="30" spans="3:25" ht="15" customHeight="1">
      <c r="J30" t="s">
        <v>877</v>
      </c>
    </row>
    <row r="31" spans="3:25" ht="15" customHeight="1">
      <c r="J31" t="s">
        <v>878</v>
      </c>
    </row>
  </sheetData>
  <mergeCells count="5">
    <mergeCell ref="S2:W2"/>
    <mergeCell ref="A1:E1"/>
    <mergeCell ref="X2:AA2"/>
    <mergeCell ref="W17:Y17"/>
    <mergeCell ref="Q1:S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 &amp;A</oddHeader>
    <oddFooter>&amp;C&amp;"Times New Roman,Standard"&amp;12 Auszug BBPneo 14.11.2025/Michael Mi Backhaus</oddFooter>
    <evenFooter>&amp;CAuszug BBPneo 14.11.2025/Michael Mi Backhaus</even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32"/>
  <sheetViews>
    <sheetView zoomScale="55" zoomScaleNormal="55" workbookViewId="0">
      <selection activeCell="O14" sqref="O14"/>
    </sheetView>
  </sheetViews>
  <sheetFormatPr baseColWidth="10" defaultColWidth="14.42578125" defaultRowHeight="15" zeroHeight="1" outlineLevelCol="1"/>
  <cols>
    <col min="1" max="81" width="3.85546875" customWidth="1"/>
    <col min="82" max="82" width="11.7109375" style="2" customWidth="1"/>
    <col min="83" max="83" width="82.28515625" style="2" hidden="1" customWidth="1" outlineLevel="1"/>
    <col min="84" max="1024" width="14.42578125" style="2" customWidth="1"/>
  </cols>
  <sheetData>
    <row r="1" spans="1:83" ht="28.5" customHeight="1">
      <c r="A1" s="118" t="s">
        <v>0</v>
      </c>
      <c r="B1" s="119"/>
      <c r="C1" s="119"/>
      <c r="D1" s="119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1"/>
      <c r="CD1" s="168"/>
    </row>
    <row r="2" spans="1:83" ht="14.1" customHeight="1">
      <c r="A2" s="476" t="s">
        <v>10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482" t="s">
        <v>11</v>
      </c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2"/>
      <c r="BH2" s="302"/>
      <c r="BI2" s="302"/>
      <c r="BJ2" s="302"/>
      <c r="BK2" s="302"/>
      <c r="BL2" s="302"/>
      <c r="BM2" s="302"/>
      <c r="BN2" s="302"/>
      <c r="BO2" s="302"/>
      <c r="BP2" s="302"/>
      <c r="BQ2" s="302"/>
      <c r="BR2" s="302"/>
      <c r="BS2" s="302"/>
      <c r="BT2" s="302"/>
      <c r="BU2" s="302"/>
      <c r="BV2" s="302"/>
      <c r="BW2" s="302"/>
      <c r="BX2" s="302"/>
      <c r="BY2" s="302"/>
      <c r="BZ2" s="302"/>
      <c r="CA2" s="302"/>
      <c r="CB2" s="302"/>
      <c r="CC2" s="302"/>
      <c r="CD2" s="168"/>
    </row>
    <row r="3" spans="1:83" ht="14.1" customHeight="1">
      <c r="A3" s="122" t="s">
        <v>12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494" t="str">
        <f>IF(OR(AU73="A",AU73="B"),"Anforderung BBZR:"," ")</f>
        <v xml:space="preserve"> </v>
      </c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498" t="str">
        <f>IF(OR(AU73="A",AU73="B"),BG73+7," ")</f>
        <v xml:space="preserve"> </v>
      </c>
      <c r="AY3" s="299"/>
      <c r="AZ3" s="299"/>
      <c r="BA3" s="299"/>
      <c r="BB3" s="299"/>
      <c r="BC3" s="299"/>
      <c r="BD3" s="299"/>
      <c r="BE3" s="299"/>
      <c r="BF3" s="299"/>
      <c r="BG3" s="299"/>
      <c r="BH3" s="481" t="s">
        <v>13</v>
      </c>
      <c r="BI3" s="299"/>
      <c r="BJ3" s="299"/>
      <c r="BK3" s="299"/>
      <c r="BL3" s="299"/>
      <c r="BM3" s="299"/>
      <c r="BN3" s="299"/>
      <c r="BO3" s="299"/>
      <c r="BP3" s="299"/>
      <c r="BQ3" s="299"/>
      <c r="BR3" s="299"/>
      <c r="BS3" s="299"/>
      <c r="BT3" s="299"/>
      <c r="BU3" s="299"/>
      <c r="BV3" s="299"/>
      <c r="BW3" s="299"/>
      <c r="BX3" s="299"/>
      <c r="BY3" s="299"/>
      <c r="BZ3" s="299"/>
      <c r="CA3" s="299"/>
      <c r="CB3" s="299"/>
      <c r="CC3" s="299"/>
      <c r="CD3" s="168"/>
    </row>
    <row r="4" spans="1:83" ht="14.1" customHeight="1">
      <c r="A4" s="153" t="s">
        <v>14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469"/>
      <c r="AL4" s="469"/>
      <c r="AM4" s="469"/>
      <c r="AN4" s="469"/>
      <c r="AO4" s="469"/>
      <c r="AP4" s="469"/>
      <c r="AQ4" s="469"/>
      <c r="AR4" s="469"/>
      <c r="AS4" s="469"/>
      <c r="AT4" s="469"/>
      <c r="AU4" s="469"/>
      <c r="AV4" s="469"/>
      <c r="AW4" s="469"/>
      <c r="AX4" s="469"/>
      <c r="AY4" s="469"/>
      <c r="AZ4" s="469"/>
      <c r="BA4" s="469"/>
      <c r="BB4" s="469"/>
      <c r="BC4" s="469"/>
      <c r="BD4" s="469"/>
      <c r="BE4" s="469"/>
      <c r="BF4" s="469"/>
      <c r="BG4" s="469"/>
      <c r="BH4" s="496" t="s">
        <v>785</v>
      </c>
      <c r="BI4" s="367"/>
      <c r="BJ4" s="367"/>
      <c r="BK4" s="367"/>
      <c r="BL4" s="367"/>
      <c r="BM4" s="367"/>
      <c r="BN4" s="367"/>
      <c r="BO4" s="367"/>
      <c r="BP4" s="367"/>
      <c r="BQ4" s="367"/>
      <c r="BR4" s="367"/>
      <c r="BS4" s="367"/>
      <c r="BT4" s="367"/>
      <c r="BU4" s="367"/>
      <c r="BV4" s="367"/>
      <c r="BW4" s="367"/>
      <c r="BX4" s="367"/>
      <c r="BY4" s="367"/>
      <c r="BZ4" s="367"/>
      <c r="CA4" s="367"/>
      <c r="CB4" s="367"/>
      <c r="CC4" s="367"/>
      <c r="CD4" s="168"/>
    </row>
    <row r="5" spans="1:83" ht="14.1" customHeight="1">
      <c r="A5" s="495" t="s">
        <v>879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299"/>
      <c r="BN5" s="299"/>
      <c r="BO5" s="299"/>
      <c r="BP5" s="299"/>
      <c r="BQ5" s="299"/>
      <c r="BR5" s="299"/>
      <c r="BS5" s="299"/>
      <c r="BT5" s="299"/>
      <c r="BU5" s="299"/>
      <c r="BV5" s="299"/>
      <c r="BW5" s="299"/>
      <c r="BX5" s="299"/>
      <c r="BY5" s="299"/>
      <c r="BZ5" s="299"/>
      <c r="CA5" s="299"/>
      <c r="CB5" s="299"/>
      <c r="CC5" s="299"/>
      <c r="CD5" s="168"/>
    </row>
    <row r="6" spans="1:83" ht="14.1" customHeight="1">
      <c r="A6" s="316"/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9"/>
      <c r="Z6" s="469"/>
      <c r="AA6" s="469"/>
      <c r="AB6" s="469"/>
      <c r="AC6" s="469"/>
      <c r="AD6" s="469"/>
      <c r="AE6" s="469"/>
      <c r="AF6" s="469"/>
      <c r="AG6" s="469"/>
      <c r="AH6" s="469"/>
      <c r="AI6" s="469"/>
      <c r="AJ6" s="469"/>
      <c r="AK6" s="469"/>
      <c r="AL6" s="469"/>
      <c r="AM6" s="469"/>
      <c r="AN6" s="469"/>
      <c r="AO6" s="469"/>
      <c r="AP6" s="469"/>
      <c r="AQ6" s="469"/>
      <c r="AR6" s="469"/>
      <c r="AS6" s="469"/>
      <c r="AT6" s="469"/>
      <c r="AU6" s="469"/>
      <c r="AV6" s="469"/>
      <c r="AW6" s="469"/>
      <c r="AX6" s="469"/>
      <c r="AY6" s="469"/>
      <c r="AZ6" s="469"/>
      <c r="BA6" s="469"/>
      <c r="BB6" s="469"/>
      <c r="BC6" s="469"/>
      <c r="BD6" s="469"/>
      <c r="BE6" s="469"/>
      <c r="BF6" s="469"/>
      <c r="BG6" s="469"/>
      <c r="BH6" s="469"/>
      <c r="BI6" s="469"/>
      <c r="BJ6" s="469"/>
      <c r="BK6" s="469"/>
      <c r="BL6" s="469"/>
      <c r="BM6" s="469"/>
      <c r="BN6" s="469"/>
      <c r="BO6" s="469"/>
      <c r="BP6" s="469"/>
      <c r="BQ6" s="469"/>
      <c r="BR6" s="469"/>
      <c r="BS6" s="469"/>
      <c r="BT6" s="469"/>
      <c r="BU6" s="469"/>
      <c r="BV6" s="469"/>
      <c r="BW6" s="469"/>
      <c r="BX6" s="469"/>
      <c r="BY6" s="469"/>
      <c r="BZ6" s="469"/>
      <c r="CA6" s="469"/>
      <c r="CB6" s="469"/>
      <c r="CC6" s="469"/>
      <c r="CD6" s="168"/>
    </row>
    <row r="7" spans="1:83" ht="14.1" customHeight="1">
      <c r="A7" s="316"/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69"/>
      <c r="P7" s="469"/>
      <c r="Q7" s="469"/>
      <c r="R7" s="469"/>
      <c r="S7" s="469"/>
      <c r="T7" s="469"/>
      <c r="U7" s="469"/>
      <c r="V7" s="469"/>
      <c r="W7" s="469"/>
      <c r="X7" s="469"/>
      <c r="Y7" s="469"/>
      <c r="Z7" s="469"/>
      <c r="AA7" s="469"/>
      <c r="AB7" s="469"/>
      <c r="AC7" s="469"/>
      <c r="AD7" s="469"/>
      <c r="AE7" s="469"/>
      <c r="AF7" s="469"/>
      <c r="AG7" s="469"/>
      <c r="AH7" s="469"/>
      <c r="AI7" s="469"/>
      <c r="AJ7" s="469"/>
      <c r="AK7" s="469"/>
      <c r="AL7" s="469"/>
      <c r="AM7" s="469"/>
      <c r="AN7" s="469"/>
      <c r="AO7" s="469"/>
      <c r="AP7" s="469"/>
      <c r="AQ7" s="469"/>
      <c r="AR7" s="469"/>
      <c r="AS7" s="469"/>
      <c r="AT7" s="469"/>
      <c r="AU7" s="469"/>
      <c r="AV7" s="469"/>
      <c r="AW7" s="469"/>
      <c r="AX7" s="469"/>
      <c r="AY7" s="469"/>
      <c r="AZ7" s="469"/>
      <c r="BA7" s="469"/>
      <c r="BB7" s="469"/>
      <c r="BC7" s="469"/>
      <c r="BD7" s="469"/>
      <c r="BE7" s="469"/>
      <c r="BF7" s="469"/>
      <c r="BG7" s="469"/>
      <c r="BH7" s="469"/>
      <c r="BI7" s="469"/>
      <c r="BJ7" s="469"/>
      <c r="BK7" s="469"/>
      <c r="BL7" s="469"/>
      <c r="BM7" s="469"/>
      <c r="BN7" s="469"/>
      <c r="BO7" s="469"/>
      <c r="BP7" s="469"/>
      <c r="BQ7" s="469"/>
      <c r="BR7" s="469"/>
      <c r="BS7" s="469"/>
      <c r="BT7" s="469"/>
      <c r="BU7" s="469"/>
      <c r="BV7" s="469"/>
      <c r="BW7" s="469"/>
      <c r="BX7" s="469"/>
      <c r="BY7" s="469"/>
      <c r="BZ7" s="469"/>
      <c r="CA7" s="469"/>
      <c r="CB7" s="469"/>
      <c r="CC7" s="469"/>
      <c r="CD7" s="168"/>
    </row>
    <row r="8" spans="1:83" ht="14.1" customHeight="1">
      <c r="A8" s="316"/>
      <c r="B8" s="469"/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69"/>
      <c r="Q8" s="469"/>
      <c r="R8" s="469"/>
      <c r="S8" s="469"/>
      <c r="T8" s="469"/>
      <c r="U8" s="469"/>
      <c r="V8" s="469"/>
      <c r="W8" s="469"/>
      <c r="X8" s="469"/>
      <c r="Y8" s="469"/>
      <c r="Z8" s="469"/>
      <c r="AA8" s="469"/>
      <c r="AB8" s="469"/>
      <c r="AC8" s="469"/>
      <c r="AD8" s="469"/>
      <c r="AE8" s="469"/>
      <c r="AF8" s="469"/>
      <c r="AG8" s="469"/>
      <c r="AH8" s="469"/>
      <c r="AI8" s="469"/>
      <c r="AJ8" s="469"/>
      <c r="AK8" s="469"/>
      <c r="AL8" s="469"/>
      <c r="AM8" s="469"/>
      <c r="AN8" s="469"/>
      <c r="AO8" s="469"/>
      <c r="AP8" s="469"/>
      <c r="AQ8" s="469"/>
      <c r="AR8" s="469"/>
      <c r="AS8" s="469"/>
      <c r="AT8" s="469"/>
      <c r="AU8" s="469"/>
      <c r="AV8" s="469"/>
      <c r="AW8" s="469"/>
      <c r="AX8" s="469"/>
      <c r="AY8" s="469"/>
      <c r="AZ8" s="469"/>
      <c r="BA8" s="469"/>
      <c r="BB8" s="469"/>
      <c r="BC8" s="469"/>
      <c r="BD8" s="469"/>
      <c r="BE8" s="469"/>
      <c r="BF8" s="469"/>
      <c r="BG8" s="469"/>
      <c r="BH8" s="469"/>
      <c r="BI8" s="469"/>
      <c r="BJ8" s="469"/>
      <c r="BK8" s="469"/>
      <c r="BL8" s="469"/>
      <c r="BM8" s="469"/>
      <c r="BN8" s="469"/>
      <c r="BO8" s="469"/>
      <c r="BP8" s="469"/>
      <c r="BQ8" s="469"/>
      <c r="BR8" s="469"/>
      <c r="BS8" s="469"/>
      <c r="BT8" s="469"/>
      <c r="BU8" s="469"/>
      <c r="BV8" s="469"/>
      <c r="BW8" s="469"/>
      <c r="BX8" s="469"/>
      <c r="BY8" s="469"/>
      <c r="BZ8" s="469"/>
      <c r="CA8" s="469"/>
      <c r="CB8" s="469"/>
      <c r="CC8" s="469"/>
      <c r="CD8" s="168"/>
      <c r="CE8" s="169" t="s">
        <v>880</v>
      </c>
    </row>
    <row r="9" spans="1:83" ht="35.1" customHeight="1">
      <c r="A9" s="155"/>
      <c r="B9" s="156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6"/>
      <c r="CC9" s="163"/>
      <c r="CD9" s="165"/>
      <c r="CE9" s="170" t="s">
        <v>881</v>
      </c>
    </row>
    <row r="10" spans="1:83" ht="35.1" customHeight="1">
      <c r="A10" s="131"/>
      <c r="B10" s="164"/>
      <c r="C10" s="165"/>
      <c r="D10" s="491" t="s">
        <v>882</v>
      </c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165"/>
      <c r="AB10" s="165"/>
      <c r="AC10" s="491" t="s">
        <v>883</v>
      </c>
      <c r="AD10" s="302"/>
      <c r="AE10" s="302"/>
      <c r="AF10" s="302"/>
      <c r="AG10" s="302"/>
      <c r="AH10" s="302"/>
      <c r="AI10" s="302"/>
      <c r="AJ10" s="302"/>
      <c r="AK10" s="302"/>
      <c r="AL10" s="302"/>
      <c r="AM10" s="302"/>
      <c r="AN10" s="302"/>
      <c r="AO10" s="302"/>
      <c r="AP10" s="490" t="str">
        <f>'(1-4)Anmeldevordruck'!AB10</f>
        <v>GSH Bremen-Bremerhaven 1740 - 2027 1/2</v>
      </c>
      <c r="AQ10" s="302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302"/>
      <c r="BE10" s="302"/>
      <c r="BF10" s="302"/>
      <c r="BG10" s="302"/>
      <c r="BH10" s="302"/>
      <c r="BI10" s="302"/>
      <c r="BJ10" s="302"/>
      <c r="BK10" s="302"/>
      <c r="BL10" s="302"/>
      <c r="BM10" s="302"/>
      <c r="BN10" s="302"/>
      <c r="BO10" s="302"/>
      <c r="BP10" s="302"/>
      <c r="BQ10" s="302"/>
      <c r="BR10" s="302"/>
      <c r="BS10" s="302"/>
      <c r="BT10" s="302"/>
      <c r="BU10" s="302"/>
      <c r="BV10" s="302"/>
      <c r="BW10" s="302"/>
      <c r="BX10" s="302"/>
      <c r="BY10" s="302"/>
      <c r="BZ10" s="302"/>
      <c r="CA10" s="165"/>
      <c r="CB10" s="164"/>
      <c r="CC10" s="132"/>
      <c r="CD10" s="168"/>
      <c r="CE10" s="171" t="s">
        <v>884</v>
      </c>
    </row>
    <row r="11" spans="1:83" ht="35.1" customHeight="1">
      <c r="A11" s="131"/>
      <c r="B11" s="164"/>
      <c r="C11" s="165"/>
      <c r="D11" s="490" t="s">
        <v>885</v>
      </c>
      <c r="E11" s="302"/>
      <c r="F11" s="302"/>
      <c r="G11" s="302"/>
      <c r="H11" s="302"/>
      <c r="I11" s="302"/>
      <c r="J11" s="490" t="str">
        <f>'(1-4)Anmeldevordruck'!E12</f>
        <v>Michael Mi Backhaus</v>
      </c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5"/>
      <c r="BW11" s="165"/>
      <c r="BX11" s="165"/>
      <c r="BY11" s="165"/>
      <c r="BZ11" s="165"/>
      <c r="CA11" s="165"/>
      <c r="CB11" s="164"/>
      <c r="CC11" s="132"/>
    </row>
    <row r="12" spans="1:83" ht="35.1" customHeight="1">
      <c r="A12" s="131"/>
      <c r="B12" s="164"/>
      <c r="C12" s="165"/>
      <c r="D12" s="490" t="s">
        <v>886</v>
      </c>
      <c r="E12" s="302"/>
      <c r="F12" s="302"/>
      <c r="G12" s="302"/>
      <c r="H12" s="302"/>
      <c r="I12" s="302"/>
      <c r="J12" s="490" t="str">
        <f>'(1-4)Anmeldevordruck'!E14</f>
        <v>DB InfraGO AG,I.II-W-A 3</v>
      </c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165"/>
      <c r="AB12" s="165"/>
      <c r="AC12" s="491" t="s">
        <v>887</v>
      </c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490">
        <f>'(1-4)Anmeldevordruck'!BJ19</f>
        <v>0</v>
      </c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165"/>
      <c r="BE12" s="165"/>
      <c r="BF12" s="165"/>
      <c r="BG12" s="165"/>
      <c r="BH12" s="499" t="str">
        <f ca="1">IF(BO16="-","-",IF(BO16=BO14,"Anmeldung Heute",IF(BO14-BO16=1,"Anmeldung gestern","Anmeldung vor "&amp;BO14-BO16&amp;" Tagen")))</f>
        <v>Anmeldung vor 297 Tagen</v>
      </c>
      <c r="BI12" s="469"/>
      <c r="BJ12" s="469"/>
      <c r="BK12" s="469"/>
      <c r="BL12" s="469"/>
      <c r="BM12" s="469"/>
      <c r="BN12" s="469"/>
      <c r="BO12" s="469"/>
      <c r="BP12" s="469"/>
      <c r="BQ12" s="469"/>
      <c r="BR12" s="469"/>
      <c r="BS12" s="469"/>
      <c r="BT12" s="469"/>
      <c r="BU12" s="469"/>
      <c r="BV12" s="469"/>
      <c r="BW12" s="469"/>
      <c r="BX12" s="469"/>
      <c r="BY12" s="469"/>
      <c r="BZ12" s="469"/>
      <c r="CA12" s="165"/>
      <c r="CB12" s="164"/>
      <c r="CC12" s="132"/>
    </row>
    <row r="13" spans="1:83" ht="35.1" customHeight="1">
      <c r="A13" s="131"/>
      <c r="B13" s="164"/>
      <c r="C13" s="165"/>
      <c r="D13" s="490" t="s">
        <v>888</v>
      </c>
      <c r="E13" s="302"/>
      <c r="F13" s="302"/>
      <c r="G13" s="302"/>
      <c r="H13" s="302"/>
      <c r="I13" s="302"/>
      <c r="J13" s="490">
        <f>'(1-4)Anmeldevordruck'!E16</f>
        <v>0</v>
      </c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165"/>
      <c r="AB13" s="16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72"/>
      <c r="BP13" s="135"/>
      <c r="BQ13" s="135"/>
      <c r="BR13" s="135"/>
      <c r="BS13" s="135"/>
      <c r="BT13" s="135"/>
      <c r="BU13" s="135"/>
      <c r="BV13" s="135"/>
      <c r="BW13" s="135"/>
      <c r="BX13" s="135"/>
      <c r="BY13" s="164"/>
      <c r="BZ13" s="164"/>
      <c r="CA13" s="165"/>
      <c r="CB13" s="164"/>
      <c r="CC13" s="132"/>
      <c r="CE13" s="290"/>
    </row>
    <row r="14" spans="1:83" ht="35.1" customHeight="1">
      <c r="A14" s="131"/>
      <c r="B14" s="164"/>
      <c r="C14" s="165"/>
      <c r="D14" s="490" t="s">
        <v>889</v>
      </c>
      <c r="E14" s="302"/>
      <c r="F14" s="302"/>
      <c r="G14" s="302"/>
      <c r="H14" s="302"/>
      <c r="I14" s="302"/>
      <c r="J14" s="490">
        <f>'(1-4)Anmeldevordruck'!E18</f>
        <v>0</v>
      </c>
      <c r="K14" s="302"/>
      <c r="L14" s="302"/>
      <c r="M14" s="302"/>
      <c r="N14" s="302"/>
      <c r="O14" s="490">
        <f>'(1-4)Anmeldevordruck'!H18</f>
        <v>0</v>
      </c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165"/>
      <c r="AB14" s="165"/>
      <c r="AC14" s="491" t="s">
        <v>890</v>
      </c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490" t="str">
        <f>'(1-4)Anmeldevordruck'!BJ21</f>
        <v>1740</v>
      </c>
      <c r="AQ14" s="302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173"/>
      <c r="BE14" s="173"/>
      <c r="BF14" s="173"/>
      <c r="BG14" s="173"/>
      <c r="BH14" s="497" t="s">
        <v>891</v>
      </c>
      <c r="BI14" s="493"/>
      <c r="BJ14" s="493"/>
      <c r="BK14" s="493"/>
      <c r="BL14" s="493"/>
      <c r="BM14" s="493"/>
      <c r="BN14" s="493"/>
      <c r="BO14" s="492">
        <f ca="1">TODAY()</f>
        <v>45975</v>
      </c>
      <c r="BP14" s="493"/>
      <c r="BQ14" s="493"/>
      <c r="BR14" s="493"/>
      <c r="BS14" s="493"/>
      <c r="BT14" s="493"/>
      <c r="BU14" s="493"/>
      <c r="BV14" s="493"/>
      <c r="BW14" s="493"/>
      <c r="BX14" s="493"/>
      <c r="BY14" s="493"/>
      <c r="BZ14" s="493"/>
      <c r="CA14" s="165"/>
      <c r="CB14" s="164"/>
      <c r="CC14" s="132"/>
      <c r="CE14" s="290"/>
    </row>
    <row r="15" spans="1:83" ht="35.1" customHeight="1">
      <c r="A15" s="131"/>
      <c r="B15" s="164"/>
      <c r="C15" s="165"/>
      <c r="D15" s="490" t="s">
        <v>892</v>
      </c>
      <c r="E15" s="302"/>
      <c r="F15" s="302"/>
      <c r="G15" s="302"/>
      <c r="H15" s="302"/>
      <c r="I15" s="302"/>
      <c r="J15" s="490" t="str">
        <f>'(1-4)Anmeldevordruck'!E20</f>
        <v>015237529903</v>
      </c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165"/>
      <c r="AB15" s="16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73"/>
      <c r="AY15" s="173"/>
      <c r="AZ15" s="173"/>
      <c r="BA15" s="173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64"/>
      <c r="BZ15" s="164"/>
      <c r="CA15" s="165"/>
      <c r="CB15" s="164"/>
      <c r="CC15" s="132"/>
      <c r="CE15" s="290"/>
    </row>
    <row r="16" spans="1:83" ht="35.1" customHeight="1">
      <c r="A16" s="131"/>
      <c r="B16" s="164"/>
      <c r="C16" s="165"/>
      <c r="D16" s="490" t="s">
        <v>893</v>
      </c>
      <c r="E16" s="302"/>
      <c r="F16" s="302"/>
      <c r="G16" s="302"/>
      <c r="H16" s="302"/>
      <c r="I16" s="302"/>
      <c r="J16" s="490" t="str">
        <f>'(1-4)Anmeldevordruck'!E22</f>
        <v>michael.mi.backhaus-extern@deutschebahn.com</v>
      </c>
      <c r="K16" s="302"/>
      <c r="L16" s="302"/>
      <c r="M16" s="302"/>
      <c r="N16" s="302"/>
      <c r="O16" s="302"/>
      <c r="P16" s="302"/>
      <c r="Q16" s="302"/>
      <c r="R16" s="302"/>
      <c r="S16" s="302"/>
      <c r="T16" s="302"/>
      <c r="U16" s="302"/>
      <c r="V16" s="302"/>
      <c r="W16" s="302"/>
      <c r="X16" s="302"/>
      <c r="Y16" s="302"/>
      <c r="Z16" s="302"/>
      <c r="AA16" s="165"/>
      <c r="AB16" s="165"/>
      <c r="AC16" s="491" t="s">
        <v>894</v>
      </c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489">
        <f>IF('(1-4)Anmeldevordruck'!BJ25="","-",'(1-4)Anmeldevordruck'!BJ25)</f>
        <v>46424.875</v>
      </c>
      <c r="AQ16" s="302"/>
      <c r="AR16" s="302"/>
      <c r="AS16" s="302"/>
      <c r="AT16" s="302"/>
      <c r="AU16" s="302"/>
      <c r="AV16" s="302"/>
      <c r="AW16" s="302"/>
      <c r="AX16" s="302"/>
      <c r="AY16" s="302"/>
      <c r="AZ16" s="302"/>
      <c r="BA16" s="302"/>
      <c r="BB16" s="302"/>
      <c r="BC16" s="302"/>
      <c r="BD16" s="173"/>
      <c r="BE16" s="173"/>
      <c r="BF16" s="173"/>
      <c r="BG16" s="173"/>
      <c r="BH16" s="497" t="s">
        <v>805</v>
      </c>
      <c r="BI16" s="493"/>
      <c r="BJ16" s="493"/>
      <c r="BK16" s="493"/>
      <c r="BL16" s="493"/>
      <c r="BM16" s="493"/>
      <c r="BN16" s="493"/>
      <c r="BO16" s="492">
        <f>IF('(1-4)Anmeldevordruck'!BJ13="","-",'(1-4)Anmeldevordruck'!BJ13)</f>
        <v>45678</v>
      </c>
      <c r="BP16" s="493"/>
      <c r="BQ16" s="493"/>
      <c r="BR16" s="493"/>
      <c r="BS16" s="493"/>
      <c r="BT16" s="493"/>
      <c r="BU16" s="493"/>
      <c r="BV16" s="493"/>
      <c r="BW16" s="493"/>
      <c r="BX16" s="493"/>
      <c r="BY16" s="493"/>
      <c r="BZ16" s="493"/>
      <c r="CA16" s="165"/>
      <c r="CB16" s="164"/>
      <c r="CC16" s="132"/>
      <c r="CE16" s="290"/>
    </row>
    <row r="17" spans="1:83" ht="35.1" customHeight="1">
      <c r="A17" s="131"/>
      <c r="B17" s="164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73"/>
      <c r="AY17" s="173"/>
      <c r="AZ17" s="173"/>
      <c r="BA17" s="173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64"/>
      <c r="BZ17" s="164"/>
      <c r="CA17" s="165"/>
      <c r="CB17" s="164"/>
      <c r="CC17" s="132"/>
      <c r="CE17" s="290"/>
    </row>
    <row r="18" spans="1:83" ht="51.75" customHeight="1">
      <c r="A18" s="131"/>
      <c r="B18" s="164"/>
      <c r="C18" s="135"/>
      <c r="D18" s="491" t="s">
        <v>798</v>
      </c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2"/>
      <c r="Q18" s="491" t="s">
        <v>895</v>
      </c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491" t="s">
        <v>896</v>
      </c>
      <c r="AF18" s="302"/>
      <c r="AG18" s="302"/>
      <c r="AH18" s="302"/>
      <c r="AI18" s="302"/>
      <c r="AJ18" s="302"/>
      <c r="AK18" s="302"/>
      <c r="AL18" s="302"/>
      <c r="AM18" s="302"/>
      <c r="AN18" s="302"/>
      <c r="AO18" s="302"/>
      <c r="AP18" s="302"/>
      <c r="AQ18" s="302"/>
      <c r="AR18" s="302"/>
      <c r="AS18" s="302"/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491" t="s">
        <v>897</v>
      </c>
      <c r="BE18" s="302"/>
      <c r="BF18" s="302"/>
      <c r="BG18" s="302"/>
      <c r="BH18" s="302"/>
      <c r="BI18" s="302"/>
      <c r="BJ18" s="302"/>
      <c r="BK18" s="302"/>
      <c r="BL18" s="302"/>
      <c r="BM18" s="302"/>
      <c r="BN18" s="302"/>
      <c r="BO18" s="302"/>
      <c r="BP18" s="302"/>
      <c r="BQ18" s="302"/>
      <c r="BR18" s="302"/>
      <c r="BS18" s="302"/>
      <c r="BT18" s="302"/>
      <c r="BU18" s="302"/>
      <c r="BV18" s="302"/>
      <c r="BW18" s="302"/>
      <c r="BX18" s="302"/>
      <c r="BY18" s="302"/>
      <c r="BZ18" s="302"/>
      <c r="CA18" s="164"/>
      <c r="CB18" s="164"/>
      <c r="CC18" s="132"/>
      <c r="CE18" s="290"/>
    </row>
    <row r="19" spans="1:83" ht="35.1" customHeight="1">
      <c r="A19" s="131"/>
      <c r="B19" s="164"/>
      <c r="C19" s="135"/>
      <c r="D19" s="490" t="s">
        <v>69</v>
      </c>
      <c r="E19" s="302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2"/>
      <c r="Q19" s="489">
        <f>VLOOKUP(Terminrechner!D19,'Look up'!Q6:AB11,7,0)</f>
        <v>46204.875</v>
      </c>
      <c r="R19" s="302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489" t="str">
        <f t="shared" ref="AE19:AE24" si="0">IF($BO$16&gt;$Q19,$CE$9,IF($BO$16&lt;$Q19,"fristgerecht",IF($BO$16=$Q19,$CE$10)))</f>
        <v>fristgerecht</v>
      </c>
      <c r="AF19" s="302"/>
      <c r="AG19" s="302"/>
      <c r="AH19" s="302"/>
      <c r="AI19" s="302"/>
      <c r="AJ19" s="302"/>
      <c r="AK19" s="302"/>
      <c r="AL19" s="302"/>
      <c r="AM19" s="302"/>
      <c r="AN19" s="302"/>
      <c r="AO19" s="302"/>
      <c r="AP19" s="302"/>
      <c r="AQ19" s="302"/>
      <c r="AR19" s="302"/>
      <c r="AS19" s="302"/>
      <c r="AT19" s="302"/>
      <c r="AU19" s="302"/>
      <c r="AV19" s="302"/>
      <c r="AW19" s="302"/>
      <c r="AX19" s="302"/>
      <c r="AY19" s="302"/>
      <c r="AZ19" s="302"/>
      <c r="BA19" s="302"/>
      <c r="BB19" s="302"/>
      <c r="BC19" s="302"/>
      <c r="BD19" s="489">
        <f>VLOOKUP(D19,'Look up'!Q6:AB11,11)</f>
        <v>45894</v>
      </c>
      <c r="BE19" s="302"/>
      <c r="BF19" s="302"/>
      <c r="BG19" s="302"/>
      <c r="BH19" s="302"/>
      <c r="BI19" s="302"/>
      <c r="BJ19" s="302"/>
      <c r="BK19" s="302"/>
      <c r="BL19" s="302"/>
      <c r="BM19" s="302"/>
      <c r="BN19" s="302"/>
      <c r="BO19" s="302"/>
      <c r="BP19" s="302"/>
      <c r="BQ19" s="302"/>
      <c r="BR19" s="302"/>
      <c r="BS19" s="302"/>
      <c r="BT19" s="302"/>
      <c r="BU19" s="302"/>
      <c r="BV19" s="302"/>
      <c r="BW19" s="302"/>
      <c r="BX19" s="302"/>
      <c r="BY19" s="302"/>
      <c r="BZ19" s="302"/>
      <c r="CA19" s="173"/>
      <c r="CB19" s="173"/>
      <c r="CC19" s="132"/>
      <c r="CE19" s="291"/>
    </row>
    <row r="20" spans="1:83" ht="35.1" customHeight="1">
      <c r="A20" s="131"/>
      <c r="B20" s="164"/>
      <c r="C20" s="135"/>
      <c r="D20" s="490" t="s">
        <v>822</v>
      </c>
      <c r="E20" s="302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489">
        <f>VLOOKUP(Terminrechner!D20,'Look up'!Q6:AB11,7,0)</f>
        <v>46323.875</v>
      </c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489" t="str">
        <f t="shared" si="0"/>
        <v>fristgerecht</v>
      </c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2"/>
      <c r="AT20" s="302"/>
      <c r="AU20" s="302"/>
      <c r="AV20" s="302"/>
      <c r="AW20" s="302"/>
      <c r="AX20" s="302"/>
      <c r="AY20" s="302"/>
      <c r="AZ20" s="302"/>
      <c r="BA20" s="302"/>
      <c r="BB20" s="302"/>
      <c r="BC20" s="302"/>
      <c r="BD20" s="489">
        <f>VLOOKUP(D20,'Look up'!Q6:AB11,11)</f>
        <v>45775</v>
      </c>
      <c r="BE20" s="302"/>
      <c r="BF20" s="302"/>
      <c r="BG20" s="302"/>
      <c r="BH20" s="302"/>
      <c r="BI20" s="302"/>
      <c r="BJ20" s="302"/>
      <c r="BK20" s="302"/>
      <c r="BL20" s="302"/>
      <c r="BM20" s="302"/>
      <c r="BN20" s="302"/>
      <c r="BO20" s="302"/>
      <c r="BP20" s="302"/>
      <c r="BQ20" s="302"/>
      <c r="BR20" s="302"/>
      <c r="BS20" s="302"/>
      <c r="BT20" s="302"/>
      <c r="BU20" s="302"/>
      <c r="BV20" s="302"/>
      <c r="BW20" s="302"/>
      <c r="BX20" s="302"/>
      <c r="BY20" s="302"/>
      <c r="BZ20" s="302"/>
      <c r="CA20" s="164"/>
      <c r="CB20" s="164"/>
      <c r="CC20" s="132"/>
      <c r="CE20" s="291"/>
    </row>
    <row r="21" spans="1:83" ht="35.1" customHeight="1">
      <c r="A21" s="131"/>
      <c r="B21" s="164"/>
      <c r="C21" s="135"/>
      <c r="D21" s="490" t="s">
        <v>829</v>
      </c>
      <c r="E21" s="302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P21" s="302"/>
      <c r="Q21" s="489">
        <f>VLOOKUP(Terminrechner!D21,'Look up'!Q7:AB12,7,0)</f>
        <v>46204.875</v>
      </c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489" t="str">
        <f t="shared" si="0"/>
        <v>fristgerecht</v>
      </c>
      <c r="AF21" s="302"/>
      <c r="AG21" s="302"/>
      <c r="AH21" s="302"/>
      <c r="AI21" s="302"/>
      <c r="AJ21" s="302"/>
      <c r="AK21" s="302"/>
      <c r="AL21" s="302"/>
      <c r="AM21" s="302"/>
      <c r="AN21" s="302"/>
      <c r="AO21" s="302"/>
      <c r="AP21" s="302"/>
      <c r="AQ21" s="302"/>
      <c r="AR21" s="302"/>
      <c r="AS21" s="302"/>
      <c r="AT21" s="302"/>
      <c r="AU21" s="302"/>
      <c r="AV21" s="302"/>
      <c r="AW21" s="302"/>
      <c r="AX21" s="302"/>
      <c r="AY21" s="302"/>
      <c r="AZ21" s="302"/>
      <c r="BA21" s="302"/>
      <c r="BB21" s="302"/>
      <c r="BC21" s="302"/>
      <c r="BD21" s="489">
        <f>VLOOKUP(D21,'Look up'!Q6:AB11,11)</f>
        <v>45894</v>
      </c>
      <c r="BE21" s="302"/>
      <c r="BF21" s="302"/>
      <c r="BG21" s="302"/>
      <c r="BH21" s="302"/>
      <c r="BI21" s="302"/>
      <c r="BJ21" s="302"/>
      <c r="BK21" s="302"/>
      <c r="BL21" s="302"/>
      <c r="BM21" s="302"/>
      <c r="BN21" s="302"/>
      <c r="BO21" s="302"/>
      <c r="BP21" s="302"/>
      <c r="BQ21" s="302"/>
      <c r="BR21" s="302"/>
      <c r="BS21" s="302"/>
      <c r="BT21" s="302"/>
      <c r="BU21" s="302"/>
      <c r="BV21" s="302"/>
      <c r="BW21" s="302"/>
      <c r="BX21" s="302"/>
      <c r="BY21" s="302"/>
      <c r="BZ21" s="302"/>
      <c r="CA21" s="164"/>
      <c r="CB21" s="164"/>
      <c r="CC21" s="132"/>
      <c r="CE21" s="291"/>
    </row>
    <row r="22" spans="1:83" ht="35.1" customHeight="1">
      <c r="A22" s="131"/>
      <c r="B22" s="164"/>
      <c r="C22" s="135"/>
      <c r="D22" s="490" t="s">
        <v>837</v>
      </c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489">
        <f>VLOOKUP(Terminrechner!D22,'Look up'!Q7:AB12,7,0)</f>
        <v>46204.875</v>
      </c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489" t="str">
        <f t="shared" si="0"/>
        <v>fristgerecht</v>
      </c>
      <c r="AF22" s="302"/>
      <c r="AG22" s="302"/>
      <c r="AH22" s="302"/>
      <c r="AI22" s="302"/>
      <c r="AJ22" s="302"/>
      <c r="AK22" s="302"/>
      <c r="AL22" s="302"/>
      <c r="AM22" s="302"/>
      <c r="AN22" s="302"/>
      <c r="AO22" s="302"/>
      <c r="AP22" s="302"/>
      <c r="AQ22" s="302"/>
      <c r="AR22" s="302"/>
      <c r="AS22" s="302"/>
      <c r="AT22" s="302"/>
      <c r="AU22" s="302"/>
      <c r="AV22" s="302"/>
      <c r="AW22" s="302"/>
      <c r="AX22" s="302"/>
      <c r="AY22" s="302"/>
      <c r="AZ22" s="302"/>
      <c r="BA22" s="302"/>
      <c r="BB22" s="302"/>
      <c r="BC22" s="302"/>
      <c r="BD22" s="489">
        <f>VLOOKUP(D22,'Look up'!Q6:AB11,11)</f>
        <v>45775</v>
      </c>
      <c r="BE22" s="302"/>
      <c r="BF22" s="302"/>
      <c r="BG22" s="302"/>
      <c r="BH22" s="302"/>
      <c r="BI22" s="302"/>
      <c r="BJ22" s="302"/>
      <c r="BK22" s="302"/>
      <c r="BL22" s="302"/>
      <c r="BM22" s="302"/>
      <c r="BN22" s="302"/>
      <c r="BO22" s="302"/>
      <c r="BP22" s="302"/>
      <c r="BQ22" s="302"/>
      <c r="BR22" s="302"/>
      <c r="BS22" s="302"/>
      <c r="BT22" s="302"/>
      <c r="BU22" s="302"/>
      <c r="BV22" s="302"/>
      <c r="BW22" s="302"/>
      <c r="BX22" s="302"/>
      <c r="BY22" s="302"/>
      <c r="BZ22" s="302"/>
      <c r="CA22" s="164"/>
      <c r="CB22" s="164"/>
      <c r="CC22" s="132"/>
      <c r="CE22" s="291"/>
    </row>
    <row r="23" spans="1:83" ht="35.1" customHeight="1">
      <c r="A23" s="131"/>
      <c r="B23" s="164"/>
      <c r="C23" s="135"/>
      <c r="D23" s="490" t="s">
        <v>842</v>
      </c>
      <c r="E23" s="302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489">
        <f>VLOOKUP(Terminrechner!D23,'Look up'!Q8:AB13,7,0)</f>
        <v>46382.875</v>
      </c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489" t="str">
        <f t="shared" si="0"/>
        <v>fristgerecht</v>
      </c>
      <c r="AF23" s="302"/>
      <c r="AG23" s="302"/>
      <c r="AH23" s="302"/>
      <c r="AI23" s="302"/>
      <c r="AJ23" s="302"/>
      <c r="AK23" s="302"/>
      <c r="AL23" s="302"/>
      <c r="AM23" s="302"/>
      <c r="AN23" s="302"/>
      <c r="AO23" s="302"/>
      <c r="AP23" s="302"/>
      <c r="AQ23" s="302"/>
      <c r="AR23" s="302"/>
      <c r="AS23" s="302"/>
      <c r="AT23" s="302"/>
      <c r="AU23" s="302"/>
      <c r="AV23" s="302"/>
      <c r="AW23" s="302"/>
      <c r="AX23" s="302"/>
      <c r="AY23" s="302"/>
      <c r="AZ23" s="302"/>
      <c r="BA23" s="302"/>
      <c r="BB23" s="302"/>
      <c r="BC23" s="302"/>
      <c r="BD23" s="489">
        <f>VLOOKUP(D23,'Look up'!Q6:AB11,11)</f>
        <v>45720</v>
      </c>
      <c r="BE23" s="302"/>
      <c r="BF23" s="302"/>
      <c r="BG23" s="302"/>
      <c r="BH23" s="302"/>
      <c r="BI23" s="302"/>
      <c r="BJ23" s="302"/>
      <c r="BK23" s="302"/>
      <c r="BL23" s="302"/>
      <c r="BM23" s="302"/>
      <c r="BN23" s="302"/>
      <c r="BO23" s="302"/>
      <c r="BP23" s="302"/>
      <c r="BQ23" s="302"/>
      <c r="BR23" s="302"/>
      <c r="BS23" s="302"/>
      <c r="BT23" s="302"/>
      <c r="BU23" s="302"/>
      <c r="BV23" s="302"/>
      <c r="BW23" s="302"/>
      <c r="BX23" s="302"/>
      <c r="BY23" s="302"/>
      <c r="BZ23" s="302"/>
      <c r="CA23" s="173"/>
      <c r="CB23" s="173"/>
      <c r="CC23" s="132"/>
      <c r="CE23" s="291"/>
    </row>
    <row r="24" spans="1:83" ht="35.1" customHeight="1">
      <c r="A24" s="131"/>
      <c r="B24" s="164"/>
      <c r="C24" s="135"/>
      <c r="D24" s="490" t="s">
        <v>847</v>
      </c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489">
        <f>VLOOKUP(Terminrechner!D24,'Look up'!Q10:AB14,7,0)</f>
        <v>46396.875</v>
      </c>
      <c r="R24" s="302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489" t="str">
        <f t="shared" si="0"/>
        <v>fristgerecht</v>
      </c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2"/>
      <c r="AR24" s="302"/>
      <c r="AS24" s="302"/>
      <c r="AT24" s="302"/>
      <c r="AU24" s="302"/>
      <c r="AV24" s="302"/>
      <c r="AW24" s="302"/>
      <c r="AX24" s="302"/>
      <c r="AY24" s="302"/>
      <c r="AZ24" s="302"/>
      <c r="BA24" s="302"/>
      <c r="BB24" s="302"/>
      <c r="BC24" s="302"/>
      <c r="BD24" s="489">
        <f>VLOOKUP(D24,'Look up'!Q6:AB11,11)</f>
        <v>45706</v>
      </c>
      <c r="BE24" s="302"/>
      <c r="BF24" s="302"/>
      <c r="BG24" s="302"/>
      <c r="BH24" s="302"/>
      <c r="BI24" s="302"/>
      <c r="BJ24" s="302"/>
      <c r="BK24" s="302"/>
      <c r="BL24" s="302"/>
      <c r="BM24" s="302"/>
      <c r="BN24" s="302"/>
      <c r="BO24" s="302"/>
      <c r="BP24" s="302"/>
      <c r="BQ24" s="302"/>
      <c r="BR24" s="302"/>
      <c r="BS24" s="302"/>
      <c r="BT24" s="302"/>
      <c r="BU24" s="302"/>
      <c r="BV24" s="302"/>
      <c r="BW24" s="302"/>
      <c r="BX24" s="302"/>
      <c r="BY24" s="302"/>
      <c r="BZ24" s="302"/>
      <c r="CA24" s="164"/>
      <c r="CB24" s="164"/>
      <c r="CC24" s="132"/>
      <c r="CE24" s="290"/>
    </row>
    <row r="25" spans="1:83" ht="35.1" customHeight="1">
      <c r="A25" s="131"/>
      <c r="B25" s="164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73"/>
      <c r="AX25" s="173"/>
      <c r="AY25" s="173"/>
      <c r="AZ25" s="173"/>
      <c r="BA25" s="173"/>
      <c r="BB25" s="173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4"/>
      <c r="BN25" s="174"/>
      <c r="BO25" s="174"/>
      <c r="BP25" s="174"/>
      <c r="BQ25" s="174"/>
      <c r="BR25" s="174"/>
      <c r="BS25" s="174"/>
      <c r="BT25" s="174"/>
      <c r="BU25" s="174"/>
      <c r="BV25" s="174"/>
      <c r="BW25" s="174"/>
      <c r="BX25" s="174"/>
      <c r="BY25" s="174"/>
      <c r="BZ25" s="174"/>
      <c r="CA25" s="174"/>
      <c r="CB25" s="174"/>
      <c r="CC25" s="132"/>
      <c r="CE25" s="290"/>
    </row>
    <row r="26" spans="1:83" ht="35.1" customHeight="1">
      <c r="A26" s="131"/>
      <c r="B26" s="164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64"/>
      <c r="BZ26" s="164"/>
      <c r="CA26" s="164"/>
      <c r="CB26" s="164"/>
      <c r="CC26" s="132"/>
      <c r="CE26" s="291"/>
    </row>
    <row r="27" spans="1:83" ht="35.1" customHeight="1">
      <c r="A27" s="131"/>
      <c r="B27" s="164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74"/>
      <c r="AX27" s="174"/>
      <c r="AY27" s="174"/>
      <c r="AZ27" s="174"/>
      <c r="BA27" s="174"/>
      <c r="BB27" s="174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64"/>
      <c r="BZ27" s="164"/>
      <c r="CA27" s="164"/>
      <c r="CB27" s="164"/>
      <c r="CC27" s="132"/>
    </row>
    <row r="28" spans="1:83" ht="35.1" customHeight="1">
      <c r="A28" s="133"/>
      <c r="B28" s="137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35"/>
      <c r="AX28" s="135"/>
      <c r="AY28" s="135"/>
      <c r="AZ28" s="135"/>
      <c r="BA28" s="135"/>
      <c r="BB28" s="135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4"/>
      <c r="CE28" s="292"/>
    </row>
    <row r="29" spans="1:83" ht="35.1" customHeight="1">
      <c r="A29" s="133"/>
      <c r="B29" s="137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7"/>
      <c r="CB29" s="137"/>
      <c r="CC29" s="134"/>
      <c r="CE29" s="292"/>
    </row>
    <row r="30" spans="1:83" ht="35.1" customHeight="1">
      <c r="A30" s="133"/>
      <c r="B30" s="137"/>
      <c r="C30" s="137"/>
      <c r="D30" s="137"/>
      <c r="E30" s="175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37"/>
      <c r="CB30" s="137"/>
      <c r="CC30" s="134"/>
      <c r="CE30" s="292"/>
    </row>
    <row r="31" spans="1:83" ht="35.1" customHeight="1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3"/>
      <c r="CE31" s="292"/>
    </row>
    <row r="32" spans="1:83" ht="14.1" customHeight="1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68"/>
    </row>
  </sheetData>
  <mergeCells count="62">
    <mergeCell ref="AC10:AO10"/>
    <mergeCell ref="BD24:BZ24"/>
    <mergeCell ref="AC14:AO14"/>
    <mergeCell ref="J12:Z12"/>
    <mergeCell ref="BH14:BN14"/>
    <mergeCell ref="AE23:BC23"/>
    <mergeCell ref="AP16:BC16"/>
    <mergeCell ref="BD21:BZ21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Q24:AD24"/>
    <mergeCell ref="D24:P24"/>
    <mergeCell ref="Q18:AD18"/>
    <mergeCell ref="J13:Z13"/>
    <mergeCell ref="AP14:BC14"/>
    <mergeCell ref="AE24:BC24"/>
    <mergeCell ref="D23:P23"/>
    <mergeCell ref="D20:P20"/>
    <mergeCell ref="J15:Z15"/>
    <mergeCell ref="Q23:AD23"/>
    <mergeCell ref="Q20:AD20"/>
    <mergeCell ref="D19:P19"/>
    <mergeCell ref="AC16:AO16"/>
    <mergeCell ref="Q19:AD19"/>
    <mergeCell ref="AE20:BC20"/>
    <mergeCell ref="D15:I15"/>
    <mergeCell ref="Q21:AD21"/>
    <mergeCell ref="BO16:BZ16"/>
    <mergeCell ref="J14:N14"/>
    <mergeCell ref="AP12:BC12"/>
    <mergeCell ref="BD22:BZ22"/>
    <mergeCell ref="BD18:BZ18"/>
    <mergeCell ref="BH16:BN16"/>
    <mergeCell ref="BO14:BZ14"/>
    <mergeCell ref="D22:P22"/>
    <mergeCell ref="D14:I14"/>
    <mergeCell ref="BD20:BZ20"/>
    <mergeCell ref="D11:I11"/>
    <mergeCell ref="D18:P18"/>
    <mergeCell ref="D13:I13"/>
    <mergeCell ref="A2:AN2"/>
    <mergeCell ref="AE19:BC19"/>
    <mergeCell ref="AK3:AW4"/>
    <mergeCell ref="D16:I16"/>
    <mergeCell ref="D10:Z10"/>
    <mergeCell ref="AO2:CC2"/>
    <mergeCell ref="D12:I12"/>
    <mergeCell ref="A5:CC8"/>
    <mergeCell ref="BH4:CC4"/>
    <mergeCell ref="AX3:BG4"/>
    <mergeCell ref="BH3:CC3"/>
    <mergeCell ref="AP10:BZ10"/>
  </mergeCells>
  <conditionalFormatting sqref="Q19:Q20">
    <cfRule type="expression" priority="16">
      <formula>$AE$19=$CE$9</formula>
    </cfRule>
  </conditionalFormatting>
  <conditionalFormatting sqref="Q21:Q24">
    <cfRule type="expression" priority="17">
      <formula>$AE$21=$CE$9</formula>
    </cfRule>
  </conditionalFormatting>
  <conditionalFormatting sqref="R19:AD19">
    <cfRule type="expression" priority="4">
      <formula>$AE$19=$CE$9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19:BC19">
    <cfRule type="expression" priority="2">
      <formula>$AE$19=$CE$10</formula>
    </cfRule>
  </conditionalFormatting>
  <conditionalFormatting sqref="AE19:BC21">
    <cfRule type="expression" priority="3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AE23:BC23">
    <cfRule type="expression" priority="8">
      <formula>$AE$23=$CE$10</formula>
    </cfRule>
  </conditionalFormatting>
  <conditionalFormatting sqref="AE23:BC24">
    <cfRule type="expression" priority="5">
      <formula>$AE$19=$CE$9</formula>
    </cfRule>
  </conditionalFormatting>
  <conditionalFormatting sqref="AE24:BC24">
    <cfRule type="expression" priority="9">
      <formula>$AE$24=$CE$10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 &amp;A</oddHeader>
    <oddFooter>&amp;C&amp;"Times New Roman,Standard"&amp;12 Auszug BBPneo 14.11.2025/Michael Mi Backhaus</oddFooter>
    <evenFooter>&amp;CAuszug BBPneo 14.11.2025/Michael Mi Backhaus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BBB59"/>
    <pageSetUpPr fitToPage="1"/>
  </sheetPr>
  <dimension ref="A1:CC31"/>
  <sheetViews>
    <sheetView workbookViewId="0"/>
  </sheetViews>
  <sheetFormatPr baseColWidth="10" defaultColWidth="13.28515625" defaultRowHeight="12.75"/>
  <cols>
    <col min="1" max="82" width="3.85546875" customWidth="1"/>
  </cols>
  <sheetData>
    <row r="1" spans="1:81" ht="14.1" customHeight="1">
      <c r="A1" s="118"/>
      <c r="B1" s="119"/>
      <c r="C1" s="119"/>
      <c r="D1" s="119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1"/>
    </row>
    <row r="2" spans="1:81" ht="14.1" customHeight="1">
      <c r="A2" s="476" t="s">
        <v>10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482" t="s">
        <v>11</v>
      </c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2"/>
      <c r="BH2" s="302"/>
      <c r="BI2" s="302"/>
      <c r="BJ2" s="302"/>
      <c r="BK2" s="302"/>
      <c r="BL2" s="302"/>
      <c r="BM2" s="302"/>
      <c r="BN2" s="302"/>
      <c r="BO2" s="302"/>
      <c r="BP2" s="302"/>
      <c r="BQ2" s="302"/>
      <c r="BR2" s="302"/>
      <c r="BS2" s="302"/>
      <c r="BT2" s="302"/>
      <c r="BU2" s="302"/>
      <c r="BV2" s="302"/>
      <c r="BW2" s="302"/>
      <c r="BX2" s="302"/>
      <c r="BY2" s="302"/>
      <c r="BZ2" s="302"/>
      <c r="CA2" s="302"/>
      <c r="CB2" s="302"/>
      <c r="CC2" s="302"/>
    </row>
    <row r="3" spans="1:81" ht="14.1" customHeight="1">
      <c r="A3" s="122" t="s">
        <v>12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494" t="s">
        <v>898</v>
      </c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498" t="s">
        <v>898</v>
      </c>
      <c r="AY3" s="299"/>
      <c r="AZ3" s="299"/>
      <c r="BA3" s="299"/>
      <c r="BB3" s="299"/>
      <c r="BC3" s="299"/>
      <c r="BD3" s="299"/>
      <c r="BE3" s="299"/>
      <c r="BF3" s="299"/>
      <c r="BG3" s="299"/>
      <c r="BH3" s="481" t="s">
        <v>13</v>
      </c>
      <c r="BI3" s="299"/>
      <c r="BJ3" s="299"/>
      <c r="BK3" s="299"/>
      <c r="BL3" s="299"/>
      <c r="BM3" s="299"/>
      <c r="BN3" s="299"/>
      <c r="BO3" s="299"/>
      <c r="BP3" s="299"/>
      <c r="BQ3" s="299"/>
      <c r="BR3" s="299"/>
      <c r="BS3" s="299"/>
      <c r="BT3" s="299"/>
      <c r="BU3" s="299"/>
      <c r="BV3" s="299"/>
      <c r="BW3" s="299"/>
      <c r="BX3" s="299"/>
      <c r="BY3" s="299"/>
      <c r="BZ3" s="299"/>
      <c r="CA3" s="299"/>
      <c r="CB3" s="299"/>
      <c r="CC3" s="299"/>
    </row>
    <row r="4" spans="1:81" ht="14.1" customHeight="1">
      <c r="A4" s="124" t="s">
        <v>14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469"/>
      <c r="AL4" s="469"/>
      <c r="AM4" s="469"/>
      <c r="AN4" s="469"/>
      <c r="AO4" s="469"/>
      <c r="AP4" s="469"/>
      <c r="AQ4" s="469"/>
      <c r="AR4" s="469"/>
      <c r="AS4" s="469"/>
      <c r="AT4" s="469"/>
      <c r="AU4" s="469"/>
      <c r="AV4" s="469"/>
      <c r="AW4" s="469"/>
      <c r="AX4" s="469"/>
      <c r="AY4" s="469"/>
      <c r="AZ4" s="469"/>
      <c r="BA4" s="469"/>
      <c r="BB4" s="469"/>
      <c r="BC4" s="469"/>
      <c r="BD4" s="469"/>
      <c r="BE4" s="469"/>
      <c r="BF4" s="469"/>
      <c r="BG4" s="469"/>
      <c r="BH4" s="504" t="s">
        <v>899</v>
      </c>
      <c r="BI4" s="469"/>
      <c r="BJ4" s="469"/>
      <c r="BK4" s="469"/>
      <c r="BL4" s="469"/>
      <c r="BM4" s="469"/>
      <c r="BN4" s="469"/>
      <c r="BO4" s="469"/>
      <c r="BP4" s="469"/>
      <c r="BQ4" s="469"/>
      <c r="BR4" s="469"/>
      <c r="BS4" s="469"/>
      <c r="BT4" s="469"/>
      <c r="BU4" s="469"/>
      <c r="BV4" s="469"/>
      <c r="BW4" s="469"/>
      <c r="BX4" s="469"/>
      <c r="BY4" s="469"/>
      <c r="BZ4" s="469"/>
      <c r="CA4" s="469"/>
      <c r="CB4" s="469"/>
      <c r="CC4" s="469"/>
    </row>
    <row r="5" spans="1:81" ht="14.1" customHeight="1">
      <c r="A5" s="501" t="s">
        <v>900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</row>
    <row r="6" spans="1:81" ht="14.1" customHeight="1">
      <c r="A6" s="316"/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9"/>
      <c r="Z6" s="469"/>
      <c r="AA6" s="469"/>
      <c r="AB6" s="469"/>
      <c r="AC6" s="469"/>
      <c r="AD6" s="469"/>
      <c r="AE6" s="469"/>
      <c r="AF6" s="469"/>
      <c r="AG6" s="469"/>
      <c r="AH6" s="469"/>
      <c r="AI6" s="469"/>
      <c r="AJ6" s="469"/>
      <c r="AK6" s="469"/>
      <c r="AL6" s="469"/>
      <c r="AM6" s="469"/>
      <c r="AN6" s="469"/>
      <c r="AO6" s="469"/>
      <c r="AP6" s="469"/>
      <c r="AQ6" s="469"/>
      <c r="AR6" s="469"/>
      <c r="AS6" s="469"/>
      <c r="AT6" s="469"/>
      <c r="AU6" s="469"/>
      <c r="AV6" s="469"/>
      <c r="AW6" s="469"/>
      <c r="AX6" s="469"/>
      <c r="AY6" s="469"/>
      <c r="AZ6" s="469"/>
      <c r="BA6" s="469"/>
      <c r="BB6" s="469"/>
      <c r="BC6" s="469"/>
      <c r="BD6" s="469"/>
      <c r="BE6" s="469"/>
      <c r="BF6" s="469"/>
      <c r="BG6" s="469"/>
      <c r="BH6" s="469"/>
      <c r="BI6" s="469"/>
      <c r="BJ6" s="469"/>
      <c r="BK6" s="469"/>
      <c r="BL6" s="469"/>
      <c r="BM6" s="469"/>
      <c r="BN6" s="469"/>
      <c r="BO6" s="469"/>
      <c r="BP6" s="469"/>
      <c r="BQ6" s="469"/>
      <c r="BR6" s="469"/>
      <c r="BS6" s="469"/>
      <c r="BT6" s="469"/>
      <c r="BU6" s="469"/>
      <c r="BV6" s="469"/>
      <c r="BW6" s="469"/>
      <c r="BX6" s="469"/>
      <c r="BY6" s="469"/>
      <c r="BZ6" s="469"/>
      <c r="CA6" s="469"/>
      <c r="CB6" s="469"/>
      <c r="CC6" s="469"/>
    </row>
    <row r="7" spans="1:81" ht="14.1" customHeight="1">
      <c r="A7" s="126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7"/>
      <c r="BP7" s="127"/>
      <c r="BQ7" s="127"/>
      <c r="BR7" s="127"/>
      <c r="BS7" s="127"/>
      <c r="BT7" s="127"/>
      <c r="BU7" s="127"/>
      <c r="BV7" s="127"/>
      <c r="BW7" s="127"/>
      <c r="BX7" s="127"/>
      <c r="BY7" s="127"/>
      <c r="BZ7" s="127"/>
      <c r="CA7" s="127"/>
      <c r="CB7" s="127"/>
      <c r="CC7" s="128"/>
    </row>
    <row r="8" spans="1:81" ht="14.1" customHeight="1">
      <c r="A8" s="129"/>
      <c r="B8" s="502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7"/>
      <c r="AJ8" s="337"/>
      <c r="AK8" s="337"/>
      <c r="AL8" s="337"/>
      <c r="AM8" s="337"/>
      <c r="AN8" s="337"/>
      <c r="AO8" s="337"/>
      <c r="AP8" s="337"/>
      <c r="AQ8" s="337"/>
      <c r="AR8" s="337"/>
      <c r="AS8" s="337"/>
      <c r="AT8" s="337"/>
      <c r="AU8" s="337"/>
      <c r="AV8" s="337"/>
      <c r="AW8" s="337"/>
      <c r="AX8" s="337"/>
      <c r="AY8" s="337"/>
      <c r="AZ8" s="337"/>
      <c r="BA8" s="337"/>
      <c r="BB8" s="337"/>
      <c r="BC8" s="337"/>
      <c r="BD8" s="337"/>
      <c r="BE8" s="337"/>
      <c r="BF8" s="337"/>
      <c r="BG8" s="337"/>
      <c r="BH8" s="337"/>
      <c r="BI8" s="337"/>
      <c r="BJ8" s="337"/>
      <c r="BK8" s="337"/>
      <c r="BL8" s="337"/>
      <c r="BM8" s="337"/>
      <c r="BN8" s="337"/>
      <c r="BO8" s="337"/>
      <c r="BP8" s="337"/>
      <c r="BQ8" s="337"/>
      <c r="BR8" s="337"/>
      <c r="BS8" s="337"/>
      <c r="BT8" s="337"/>
      <c r="BU8" s="337"/>
      <c r="BV8" s="337"/>
      <c r="BW8" s="337"/>
      <c r="BX8" s="337"/>
      <c r="BY8" s="337"/>
      <c r="BZ8" s="337"/>
      <c r="CA8" s="337"/>
      <c r="CB8" s="461"/>
      <c r="CC8" s="130"/>
    </row>
    <row r="9" spans="1:81" ht="35.1" customHeight="1">
      <c r="A9" s="131"/>
      <c r="B9" s="33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462"/>
      <c r="CC9" s="132"/>
    </row>
    <row r="10" spans="1:81" ht="35.1" customHeight="1">
      <c r="A10" s="131"/>
      <c r="B10" s="33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308"/>
      <c r="BH10" s="308"/>
      <c r="BI10" s="308"/>
      <c r="BJ10" s="308"/>
      <c r="BK10" s="308"/>
      <c r="BL10" s="308"/>
      <c r="BM10" s="308"/>
      <c r="BN10" s="308"/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462"/>
      <c r="CC10" s="132"/>
    </row>
    <row r="11" spans="1:81" ht="35.1" customHeight="1">
      <c r="A11" s="131"/>
      <c r="B11" s="33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462"/>
      <c r="CC11" s="132"/>
    </row>
    <row r="12" spans="1:81" ht="35.1" customHeight="1">
      <c r="A12" s="131"/>
      <c r="B12" s="33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462"/>
      <c r="CC12" s="132"/>
    </row>
    <row r="13" spans="1:81" ht="35.1" customHeight="1">
      <c r="A13" s="131"/>
      <c r="B13" s="33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462"/>
      <c r="CC13" s="132"/>
    </row>
    <row r="14" spans="1:81" ht="35.1" customHeight="1">
      <c r="A14" s="131"/>
      <c r="B14" s="33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462"/>
      <c r="CC14" s="132"/>
    </row>
    <row r="15" spans="1:81" ht="35.1" customHeight="1">
      <c r="A15" s="131"/>
      <c r="B15" s="33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462"/>
      <c r="CC15" s="132"/>
    </row>
    <row r="16" spans="1:81" ht="35.1" customHeight="1">
      <c r="A16" s="131"/>
      <c r="B16" s="33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462"/>
      <c r="CC16" s="132"/>
    </row>
    <row r="17" spans="1:81" ht="35.1" customHeight="1">
      <c r="A17" s="131"/>
      <c r="B17" s="33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462"/>
      <c r="CC17" s="132"/>
    </row>
    <row r="18" spans="1:81" ht="35.1" customHeight="1">
      <c r="A18" s="131"/>
      <c r="B18" s="338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8"/>
      <c r="AO18" s="308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308"/>
      <c r="BB18" s="308"/>
      <c r="BC18" s="308"/>
      <c r="BD18" s="308"/>
      <c r="BE18" s="308"/>
      <c r="BF18" s="308"/>
      <c r="BG18" s="308"/>
      <c r="BH18" s="308"/>
      <c r="BI18" s="308"/>
      <c r="BJ18" s="308"/>
      <c r="BK18" s="308"/>
      <c r="BL18" s="308"/>
      <c r="BM18" s="308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462"/>
      <c r="CC18" s="132"/>
    </row>
    <row r="19" spans="1:81" ht="35.1" customHeight="1">
      <c r="A19" s="131"/>
      <c r="B19" s="338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308"/>
      <c r="BD19" s="308"/>
      <c r="BE19" s="308"/>
      <c r="BF19" s="308"/>
      <c r="BG19" s="308"/>
      <c r="BH19" s="308"/>
      <c r="BI19" s="308"/>
      <c r="BJ19" s="308"/>
      <c r="BK19" s="308"/>
      <c r="BL19" s="308"/>
      <c r="BM19" s="308"/>
      <c r="BN19" s="308"/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462"/>
      <c r="CC19" s="132"/>
    </row>
    <row r="20" spans="1:81" ht="35.1" customHeight="1">
      <c r="A20" s="131"/>
      <c r="B20" s="33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462"/>
      <c r="CC20" s="132"/>
    </row>
    <row r="21" spans="1:81" ht="35.1" customHeight="1">
      <c r="A21" s="131"/>
      <c r="B21" s="33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  <c r="AW21" s="308"/>
      <c r="AX21" s="308"/>
      <c r="AY21" s="308"/>
      <c r="AZ21" s="308"/>
      <c r="BA21" s="308"/>
      <c r="BB21" s="308"/>
      <c r="BC21" s="308"/>
      <c r="BD21" s="308"/>
      <c r="BE21" s="308"/>
      <c r="BF21" s="308"/>
      <c r="BG21" s="308"/>
      <c r="BH21" s="308"/>
      <c r="BI21" s="308"/>
      <c r="BJ21" s="308"/>
      <c r="BK21" s="308"/>
      <c r="BL21" s="308"/>
      <c r="BM21" s="308"/>
      <c r="BN21" s="308"/>
      <c r="BO21" s="308"/>
      <c r="BP21" s="308"/>
      <c r="BQ21" s="308"/>
      <c r="BR21" s="308"/>
      <c r="BS21" s="308"/>
      <c r="BT21" s="308"/>
      <c r="BU21" s="308"/>
      <c r="BV21" s="308"/>
      <c r="BW21" s="308"/>
      <c r="BX21" s="308"/>
      <c r="BY21" s="308"/>
      <c r="BZ21" s="308"/>
      <c r="CA21" s="308"/>
      <c r="CB21" s="462"/>
      <c r="CC21" s="132"/>
    </row>
    <row r="22" spans="1:81" ht="35.1" customHeight="1">
      <c r="A22" s="131"/>
      <c r="B22" s="33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462"/>
      <c r="CC22" s="132"/>
    </row>
    <row r="23" spans="1:81" ht="35.1" customHeight="1">
      <c r="A23" s="131"/>
      <c r="B23" s="338"/>
      <c r="C23" s="308"/>
      <c r="D23" s="308"/>
      <c r="E23" s="308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308"/>
      <c r="AQ23" s="308"/>
      <c r="AR23" s="308"/>
      <c r="AS23" s="308"/>
      <c r="AT23" s="308"/>
      <c r="AU23" s="308"/>
      <c r="AV23" s="308"/>
      <c r="AW23" s="308"/>
      <c r="AX23" s="308"/>
      <c r="AY23" s="308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8"/>
      <c r="CA23" s="308"/>
      <c r="CB23" s="462"/>
      <c r="CC23" s="132"/>
    </row>
    <row r="24" spans="1:81" ht="35.1" customHeight="1">
      <c r="A24" s="131"/>
      <c r="B24" s="33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8"/>
      <c r="AW24" s="308"/>
      <c r="AX24" s="308"/>
      <c r="AY24" s="308"/>
      <c r="AZ24" s="308"/>
      <c r="BA24" s="308"/>
      <c r="BB24" s="308"/>
      <c r="BC24" s="308"/>
      <c r="BD24" s="308"/>
      <c r="BE24" s="308"/>
      <c r="BF24" s="308"/>
      <c r="BG24" s="308"/>
      <c r="BH24" s="308"/>
      <c r="BI24" s="308"/>
      <c r="BJ24" s="30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462"/>
      <c r="CC24" s="132"/>
    </row>
    <row r="25" spans="1:81" ht="35.1" customHeight="1">
      <c r="A25" s="131"/>
      <c r="B25" s="33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462"/>
      <c r="CC25" s="132"/>
    </row>
    <row r="26" spans="1:81" ht="35.1" customHeight="1">
      <c r="A26" s="131"/>
      <c r="B26" s="33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8"/>
      <c r="AD26" s="308"/>
      <c r="AE26" s="308"/>
      <c r="AF26" s="308"/>
      <c r="AG26" s="308"/>
      <c r="AH26" s="308"/>
      <c r="AI26" s="308"/>
      <c r="AJ26" s="308"/>
      <c r="AK26" s="308"/>
      <c r="AL26" s="308"/>
      <c r="AM26" s="308"/>
      <c r="AN26" s="308"/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462"/>
      <c r="CC26" s="132"/>
    </row>
    <row r="27" spans="1:81" ht="35.1" customHeight="1">
      <c r="A27" s="131"/>
      <c r="B27" s="338"/>
      <c r="C27" s="308"/>
      <c r="D27" s="308"/>
      <c r="E27" s="308"/>
      <c r="F27" s="308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8"/>
      <c r="AD27" s="308"/>
      <c r="AE27" s="308"/>
      <c r="AF27" s="308"/>
      <c r="AG27" s="308"/>
      <c r="AH27" s="308"/>
      <c r="AI27" s="308"/>
      <c r="AJ27" s="308"/>
      <c r="AK27" s="308"/>
      <c r="AL27" s="308"/>
      <c r="AM27" s="308"/>
      <c r="AN27" s="308"/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462"/>
      <c r="CC27" s="132"/>
    </row>
    <row r="28" spans="1:81" ht="35.1" customHeight="1">
      <c r="A28" s="133"/>
      <c r="B28" s="463"/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Q28" s="464"/>
      <c r="R28" s="464"/>
      <c r="S28" s="464"/>
      <c r="T28" s="464"/>
      <c r="U28" s="464"/>
      <c r="V28" s="464"/>
      <c r="W28" s="464"/>
      <c r="X28" s="464"/>
      <c r="Y28" s="464"/>
      <c r="Z28" s="464"/>
      <c r="AA28" s="464"/>
      <c r="AB28" s="464"/>
      <c r="AC28" s="464"/>
      <c r="AD28" s="464"/>
      <c r="AE28" s="464"/>
      <c r="AF28" s="464"/>
      <c r="AG28" s="464"/>
      <c r="AH28" s="464"/>
      <c r="AI28" s="464"/>
      <c r="AJ28" s="464"/>
      <c r="AK28" s="464"/>
      <c r="AL28" s="464"/>
      <c r="AM28" s="464"/>
      <c r="AN28" s="464"/>
      <c r="AO28" s="464"/>
      <c r="AP28" s="464"/>
      <c r="AQ28" s="464"/>
      <c r="AR28" s="464"/>
      <c r="AS28" s="464"/>
      <c r="AT28" s="464"/>
      <c r="AU28" s="464"/>
      <c r="AV28" s="464"/>
      <c r="AW28" s="464"/>
      <c r="AX28" s="464"/>
      <c r="AY28" s="464"/>
      <c r="AZ28" s="464"/>
      <c r="BA28" s="464"/>
      <c r="BB28" s="464"/>
      <c r="BC28" s="464"/>
      <c r="BD28" s="464"/>
      <c r="BE28" s="464"/>
      <c r="BF28" s="464"/>
      <c r="BG28" s="464"/>
      <c r="BH28" s="464"/>
      <c r="BI28" s="464"/>
      <c r="BJ28" s="464"/>
      <c r="BK28" s="464"/>
      <c r="BL28" s="464"/>
      <c r="BM28" s="464"/>
      <c r="BN28" s="464"/>
      <c r="BO28" s="464"/>
      <c r="BP28" s="464"/>
      <c r="BQ28" s="464"/>
      <c r="BR28" s="464"/>
      <c r="BS28" s="464"/>
      <c r="BT28" s="464"/>
      <c r="BU28" s="464"/>
      <c r="BV28" s="464"/>
      <c r="BW28" s="464"/>
      <c r="BX28" s="464"/>
      <c r="BY28" s="464"/>
      <c r="BZ28" s="464"/>
      <c r="CA28" s="464"/>
      <c r="CB28" s="465"/>
      <c r="CC28" s="134"/>
    </row>
    <row r="29" spans="1:81" ht="20.25" customHeight="1">
      <c r="A29" s="133"/>
      <c r="B29" s="500" t="s">
        <v>901</v>
      </c>
      <c r="C29" s="299"/>
      <c r="D29" s="299"/>
      <c r="E29" s="299"/>
      <c r="F29" s="299"/>
      <c r="G29" s="299"/>
      <c r="H29" s="299"/>
      <c r="I29" s="299"/>
      <c r="J29" s="299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7"/>
      <c r="CB29" s="137"/>
      <c r="CC29" s="134"/>
    </row>
    <row r="30" spans="1:81" ht="27.75" customHeight="1">
      <c r="A30" s="133"/>
      <c r="B30" s="138"/>
      <c r="C30" s="139"/>
      <c r="D30" s="503" t="s">
        <v>902</v>
      </c>
      <c r="E30" s="469"/>
      <c r="F30" s="469"/>
      <c r="G30" s="469"/>
      <c r="H30" s="469"/>
      <c r="I30" s="469"/>
      <c r="J30" s="469"/>
      <c r="K30" s="469"/>
      <c r="L30" s="469"/>
      <c r="M30" s="469"/>
      <c r="N30" s="469"/>
      <c r="O30" s="469"/>
      <c r="P30" s="469"/>
      <c r="Q30" s="469"/>
      <c r="R30" s="469"/>
      <c r="S30" s="469"/>
      <c r="T30" s="469"/>
      <c r="U30" s="503" t="s">
        <v>903</v>
      </c>
      <c r="V30" s="469"/>
      <c r="W30" s="469"/>
      <c r="X30" s="469"/>
      <c r="Y30" s="469"/>
      <c r="Z30" s="469"/>
      <c r="AA30" s="469"/>
      <c r="AB30" s="469"/>
      <c r="AC30" s="469"/>
      <c r="AD30" s="469"/>
      <c r="AE30" s="469"/>
      <c r="AF30" s="469"/>
      <c r="AG30" s="469"/>
      <c r="AH30" s="469"/>
      <c r="AI30" s="469"/>
      <c r="AJ30" s="469"/>
      <c r="AK30" s="469"/>
      <c r="AL30" s="503" t="s">
        <v>904</v>
      </c>
      <c r="AM30" s="469"/>
      <c r="AN30" s="469"/>
      <c r="AO30" s="469"/>
      <c r="AP30" s="469"/>
      <c r="AQ30" s="469"/>
      <c r="AR30" s="469"/>
      <c r="AS30" s="469"/>
      <c r="AT30" s="469"/>
      <c r="AU30" s="469"/>
      <c r="AV30" s="469"/>
      <c r="AW30" s="469"/>
      <c r="AX30" s="469"/>
      <c r="AY30" s="469"/>
      <c r="AZ30" s="469"/>
      <c r="BA30" s="469"/>
      <c r="BB30" s="469"/>
      <c r="BC30" s="503" t="s">
        <v>905</v>
      </c>
      <c r="BD30" s="469"/>
      <c r="BE30" s="469"/>
      <c r="BF30" s="469"/>
      <c r="BG30" s="469"/>
      <c r="BH30" s="469"/>
      <c r="BI30" s="469"/>
      <c r="BJ30" s="469"/>
      <c r="BK30" s="469"/>
      <c r="BL30" s="469"/>
      <c r="BM30" s="469"/>
      <c r="BN30" s="469"/>
      <c r="BO30" s="469"/>
      <c r="BP30" s="469"/>
      <c r="BQ30" s="469"/>
      <c r="BR30" s="469"/>
      <c r="BS30" s="469"/>
      <c r="BT30" s="139"/>
      <c r="BU30" s="139"/>
      <c r="BV30" s="139"/>
      <c r="BW30" s="139"/>
      <c r="BX30" s="139"/>
      <c r="BY30" s="139"/>
      <c r="BZ30" s="139"/>
      <c r="CA30" s="139"/>
      <c r="CB30" s="140"/>
      <c r="CC30" s="134"/>
    </row>
    <row r="31" spans="1:81" ht="10.5" customHeight="1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3"/>
    </row>
  </sheetData>
  <mergeCells count="13">
    <mergeCell ref="BC30:BS30"/>
    <mergeCell ref="U30:AK30"/>
    <mergeCell ref="AO2:CC2"/>
    <mergeCell ref="A2:AN2"/>
    <mergeCell ref="D30:T30"/>
    <mergeCell ref="AL30:BB30"/>
    <mergeCell ref="AK3:AW4"/>
    <mergeCell ref="BH4:CC4"/>
    <mergeCell ref="B29:J29"/>
    <mergeCell ref="AX3:BG4"/>
    <mergeCell ref="A5:CC6"/>
    <mergeCell ref="B8:CB28"/>
    <mergeCell ref="BH3:CC3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Footer>&amp;CAuszug BBPneo 14.11.2025/Michael Mi Backhaus</oddFooter>
    <evenFooter>&amp;CAuszug BBPneo 14.11.2025/Michael Mi Backhaus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90</vt:i4>
      </vt:variant>
    </vt:vector>
  </HeadingPairs>
  <TitlesOfParts>
    <vt:vector size="98" baseType="lpstr">
      <vt:lpstr>(1-4)Anmeldevordruck</vt:lpstr>
      <vt:lpstr>(5) tVE der Variante ID 306383</vt:lpstr>
      <vt:lpstr>(6) sonstige Einschränkungen</vt:lpstr>
      <vt:lpstr>(8) Begründung verspätete Anm.</vt:lpstr>
      <vt:lpstr>Art der Arbeiten</vt:lpstr>
      <vt:lpstr>Look up</vt:lpstr>
      <vt:lpstr>Terminrechner</vt:lpstr>
      <vt:lpstr>Anhang Plan Variante-306383 (1)</vt:lpstr>
      <vt:lpstr>ACTIVITYCATEGORY</vt:lpstr>
      <vt:lpstr>APPLICANTCITY</vt:lpstr>
      <vt:lpstr>APPLICANTEMAIL</vt:lpstr>
      <vt:lpstr>APPLICANTFIRM</vt:lpstr>
      <vt:lpstr>APPLICANTNAME</vt:lpstr>
      <vt:lpstr>APPLICANTPHONE</vt:lpstr>
      <vt:lpstr>APPLICANTPLZ</vt:lpstr>
      <vt:lpstr>APPLICANTSTREET</vt:lpstr>
      <vt:lpstr>APPROVAL</vt:lpstr>
      <vt:lpstr>APPROVALDUE</vt:lpstr>
      <vt:lpstr>ASSEMBLYUNIT</vt:lpstr>
      <vt:lpstr>CONSEQUENCEFROMDATE</vt:lpstr>
      <vt:lpstr>CONSEQUENCELOCATION</vt:lpstr>
      <vt:lpstr>CONSEQUENCERESTRICTIONSPEED</vt:lpstr>
      <vt:lpstr>CONSEQUENCETYPE</vt:lpstr>
      <vt:lpstr>CONSEQUENCEVZGSPEED</vt:lpstr>
      <vt:lpstr>CONSTTRUCTIONBEGIN</vt:lpstr>
      <vt:lpstr>CONSTTRUCTIONEND</vt:lpstr>
      <vt:lpstr>CONTIRUBTINGBBK</vt:lpstr>
      <vt:lpstr>DATEOFREQUEST</vt:lpstr>
      <vt:lpstr>DEPENDENCIES</vt:lpstr>
      <vt:lpstr>DEPENDENCYTYPES</vt:lpstr>
      <vt:lpstr>'(1-4)Anmeldevordruck'!Druckbereich</vt:lpstr>
      <vt:lpstr>'(6) sonstige Einschränkungen'!Druckbereich</vt:lpstr>
      <vt:lpstr>'(8) Begründung verspätete Anm.'!Druckbereich</vt:lpstr>
      <vt:lpstr>'(6) sonstige Einschränkungen'!Drucktitel</vt:lpstr>
      <vt:lpstr>FILEATTACHMENT</vt:lpstr>
      <vt:lpstr>FILEATTACHMENTNUMBER</vt:lpstr>
      <vt:lpstr>FINANCIALRESOURCES</vt:lpstr>
      <vt:lpstr>FINANCIALRESOURCESDUE</vt:lpstr>
      <vt:lpstr>FROMPREVPROC</vt:lpstr>
      <vt:lpstr>IDBBA</vt:lpstr>
      <vt:lpstr>INITIATEDON</vt:lpstr>
      <vt:lpstr>LASTMAJORMOD</vt:lpstr>
      <vt:lpstr>LASTMOD</vt:lpstr>
      <vt:lpstr>MAINTASK</vt:lpstr>
      <vt:lpstr>MANAGER</vt:lpstr>
      <vt:lpstr>NOTESBBK</vt:lpstr>
      <vt:lpstr>OFFICIALAPPROVAL</vt:lpstr>
      <vt:lpstr>OFFICIALAPPROVALDUE</vt:lpstr>
      <vt:lpstr>ORDERINGPARTY</vt:lpstr>
      <vt:lpstr>OWNER</vt:lpstr>
      <vt:lpstr>PERFORMANCEMAINTASK</vt:lpstr>
      <vt:lpstr>PIMNUMBER</vt:lpstr>
      <vt:lpstr>'(6) sonstige Einschränkungen'!Print_Titles_0_0</vt:lpstr>
      <vt:lpstr>PROCESSPHASE</vt:lpstr>
      <vt:lpstr>PROJECTS</vt:lpstr>
      <vt:lpstr>REASONFORDELAY</vt:lpstr>
      <vt:lpstr>REASONFORVARIANTS</vt:lpstr>
      <vt:lpstr>RECIPIENTSGROUP</vt:lpstr>
      <vt:lpstr>REGION</vt:lpstr>
      <vt:lpstr>REQUESTREMARK</vt:lpstr>
      <vt:lpstr>SCOPEOFWORKMAINTASK</vt:lpstr>
      <vt:lpstr>SECTIONS</vt:lpstr>
      <vt:lpstr>SUBSTITUTE</vt:lpstr>
      <vt:lpstr>TARGETYEAR</vt:lpstr>
      <vt:lpstr>TECHNICALDRAFT</vt:lpstr>
      <vt:lpstr>TECHNICALDRAFTDUE</vt:lpstr>
      <vt:lpstr>TECHNICALLOCATION</vt:lpstr>
      <vt:lpstr>TECHNICALPACKAGE</vt:lpstr>
      <vt:lpstr>TITLE</vt:lpstr>
      <vt:lpstr>TYPEOFFINANCIALACTION</vt:lpstr>
      <vt:lpstr>UNITENERGYCOMMENT</vt:lpstr>
      <vt:lpstr>UNITENERGYNAMEDATE</vt:lpstr>
      <vt:lpstr>UNITENGINEERINGCOMMENT</vt:lpstr>
      <vt:lpstr>UNITENGINEERINGNAMEDATE</vt:lpstr>
      <vt:lpstr>UNITOPERATIONCOMMENT</vt:lpstr>
      <vt:lpstr>UNITOPERATIONNAMEDATE</vt:lpstr>
      <vt:lpstr>UNITOTHERCOMMENT</vt:lpstr>
      <vt:lpstr>UNITOTHERNAMEDATE</vt:lpstr>
      <vt:lpstr>UNITSIGNALCOMMENT</vt:lpstr>
      <vt:lpstr>UNITSIGNALNAMEDATE</vt:lpstr>
      <vt:lpstr>UNITTRACKWAYCOMMENT</vt:lpstr>
      <vt:lpstr>UNITTRACKWAYNAMEDATE</vt:lpstr>
      <vt:lpstr>VARIANTBLOCK</vt:lpstr>
      <vt:lpstr>VRADJUSTMENTCATENARY</vt:lpstr>
      <vt:lpstr>VRADJUSTMENTSIGNALLING</vt:lpstr>
      <vt:lpstr>VRCLOSEDLOCATION</vt:lpstr>
      <vt:lpstr>VRCOST</vt:lpstr>
      <vt:lpstr>VRDESCRIPTION</vt:lpstr>
      <vt:lpstr>VRLOGISTICSTRACKSREQUIRED</vt:lpstr>
      <vt:lpstr>VRMACHINEUSAGE</vt:lpstr>
      <vt:lpstr>VRNAME</vt:lpstr>
      <vt:lpstr>VRNOTES</vt:lpstr>
      <vt:lpstr>VRSIGNALATTENDANCE</vt:lpstr>
      <vt:lpstr>VRSIGNALLINGPROJECT</vt:lpstr>
      <vt:lpstr>VRSINGLETRACKUSED</vt:lpstr>
      <vt:lpstr>VRSTATIONATTENDANCE</vt:lpstr>
      <vt:lpstr>VRTABLEID</vt:lpstr>
      <vt:lpstr>VZGROUTES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Cedric Schmidt</cp:lastModifiedBy>
  <cp:revision>122</cp:revision>
  <dcterms:created xsi:type="dcterms:W3CDTF">2018-09-19T10:36:56Z</dcterms:created>
  <dcterms:modified xsi:type="dcterms:W3CDTF">2025-11-14T12:31:18Z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MSIP_Label_d75f275f-a6d6-4309-96b0-9067cbf7ae5c_Enabled">
    <vt:lpwstr>true</vt:lpwstr>
  </property>
  <property fmtid="{D5CDD505-2E9C-101B-9397-08002B2CF9AE}" pid="4" name="MSIP_Label_d75f275f-a6d6-4309-96b0-9067cbf7ae5c_SetDate">
    <vt:lpwstr>2023-04-14T12:21:05Z</vt:lpwstr>
  </property>
  <property fmtid="{D5CDD505-2E9C-101B-9397-08002B2CF9AE}" pid="5" name="MSIP_Label_d75f275f-a6d6-4309-96b0-9067cbf7ae5c_Method">
    <vt:lpwstr>Standard</vt:lpwstr>
  </property>
  <property fmtid="{D5CDD505-2E9C-101B-9397-08002B2CF9AE}" pid="6" name="MSIP_Label_d75f275f-a6d6-4309-96b0-9067cbf7ae5c_Name">
    <vt:lpwstr>Restricted</vt:lpwstr>
  </property>
  <property fmtid="{D5CDD505-2E9C-101B-9397-08002B2CF9AE}" pid="7" name="MSIP_Label_d75f275f-a6d6-4309-96b0-9067cbf7ae5c_SiteId">
    <vt:lpwstr>ee4ac23f-9618-4bb2-8bef-6f52f0ba64b2</vt:lpwstr>
  </property>
  <property fmtid="{D5CDD505-2E9C-101B-9397-08002B2CF9AE}" pid="8" name="MSIP_Label_d75f275f-a6d6-4309-96b0-9067cbf7ae5c_ActionId">
    <vt:lpwstr>c3759428-1ee9-4106-8bff-8aec85e57471</vt:lpwstr>
  </property>
  <property fmtid="{D5CDD505-2E9C-101B-9397-08002B2CF9AE}" pid="9" name="MSIP_Label_d75f275f-a6d6-4309-96b0-9067cbf7ae5c_ContentBits">
    <vt:lpwstr>0</vt:lpwstr>
  </property>
  <property fmtid="{D5CDD505-2E9C-101B-9397-08002B2CF9AE}" pid="10" name="ContentTypeId">
    <vt:lpwstr>0x010100CCC21E6085CF1A45AE12D751558EE8B2</vt:lpwstr>
  </property>
  <property fmtid="{D5CDD505-2E9C-101B-9397-08002B2CF9AE}" pid="11" name="_dlc_DocIdItemGuid">
    <vt:lpwstr>1ac78563-f97b-4690-98fc-b8a236c662f7</vt:lpwstr>
  </property>
</Properties>
</file>